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ача\24-25 бюджет\"/>
    </mc:Choice>
  </mc:AlternateContent>
  <xr:revisionPtr revIDLastSave="0" documentId="13_ncr:1_{2272AAE1-BD9C-4908-8D30-A903871ED1DD}" xr6:coauthVersionLast="47" xr6:coauthVersionMax="47" xr10:uidLastSave="{00000000-0000-0000-0000-000000000000}"/>
  <bookViews>
    <workbookView xWindow="-120" yWindow="-120" windowWidth="20730" windowHeight="11160" xr2:uid="{1C4F5808-6BA7-4FCD-8839-E3E49AF6A79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  <c r="N7" i="1"/>
  <c r="H72" i="1" l="1"/>
  <c r="I72" i="1" l="1"/>
  <c r="N72" i="1" s="1"/>
  <c r="I49" i="1"/>
  <c r="N47" i="1" l="1"/>
  <c r="N48" i="1"/>
  <c r="N49" i="1"/>
  <c r="N50" i="1"/>
  <c r="N51" i="1"/>
  <c r="N52" i="1"/>
  <c r="N56" i="1"/>
  <c r="N57" i="1"/>
  <c r="N58" i="1"/>
  <c r="N59" i="1"/>
  <c r="N60" i="1"/>
  <c r="N63" i="1"/>
  <c r="N64" i="1"/>
  <c r="N65" i="1"/>
  <c r="N66" i="1"/>
  <c r="N70" i="1"/>
  <c r="N71" i="1"/>
  <c r="N75" i="1"/>
  <c r="N76" i="1"/>
  <c r="N77" i="1"/>
  <c r="N78" i="1"/>
  <c r="N79" i="1"/>
  <c r="N80" i="1"/>
  <c r="N81" i="1"/>
  <c r="N39" i="1"/>
  <c r="N40" i="1"/>
  <c r="N42" i="1"/>
  <c r="N43" i="1"/>
  <c r="N45" i="1"/>
  <c r="N32" i="1"/>
  <c r="N33" i="1"/>
  <c r="N35" i="1"/>
  <c r="N36" i="1"/>
  <c r="N37" i="1"/>
  <c r="N25" i="1"/>
  <c r="N23" i="1"/>
  <c r="N24" i="1"/>
  <c r="N22" i="1"/>
  <c r="N16" i="1"/>
  <c r="N17" i="1"/>
  <c r="N18" i="1"/>
  <c r="N19" i="1"/>
  <c r="N15" i="1"/>
  <c r="N8" i="1"/>
  <c r="N9" i="1"/>
  <c r="N10" i="1"/>
  <c r="N11" i="1"/>
  <c r="N12" i="1"/>
  <c r="N13" i="1"/>
  <c r="N5" i="1"/>
  <c r="N2" i="1"/>
  <c r="E80" i="1"/>
  <c r="E79" i="1"/>
  <c r="E78" i="1"/>
  <c r="E77" i="1"/>
  <c r="E75" i="1"/>
  <c r="E74" i="1"/>
  <c r="I74" i="1" s="1"/>
  <c r="N74" i="1" s="1"/>
  <c r="E70" i="1"/>
  <c r="E65" i="1"/>
  <c r="E64" i="1"/>
  <c r="E63" i="1"/>
  <c r="E62" i="1"/>
  <c r="H62" i="1" s="1"/>
  <c r="I62" i="1" s="1"/>
  <c r="N62" i="1" s="1"/>
  <c r="E57" i="1"/>
  <c r="E56" i="1"/>
  <c r="E51" i="1"/>
  <c r="E50" i="1"/>
  <c r="E47" i="1"/>
  <c r="E43" i="1"/>
  <c r="E42" i="1"/>
  <c r="E30" i="1"/>
  <c r="I30" i="1" s="1"/>
  <c r="N30" i="1" s="1"/>
  <c r="E23" i="1"/>
  <c r="E18" i="1"/>
  <c r="E16" i="1"/>
  <c r="E15" i="1"/>
  <c r="E13" i="1"/>
  <c r="E12" i="1"/>
  <c r="E11" i="1"/>
  <c r="E10" i="1"/>
  <c r="E9" i="1"/>
  <c r="E8" i="1"/>
  <c r="E6" i="1"/>
  <c r="E5" i="1"/>
  <c r="E2" i="1"/>
  <c r="N83" i="1" l="1"/>
</calcChain>
</file>

<file path=xl/sharedStrings.xml><?xml version="1.0" encoding="utf-8"?>
<sst xmlns="http://schemas.openxmlformats.org/spreadsheetml/2006/main" count="26" uniqueCount="22">
  <si>
    <t>собственики</t>
  </si>
  <si>
    <t>№ участков</t>
  </si>
  <si>
    <t>Долг 2023-2024</t>
  </si>
  <si>
    <t>Взносы 2024-2025</t>
  </si>
  <si>
    <t>Итого</t>
  </si>
  <si>
    <t>сумма</t>
  </si>
  <si>
    <t>дата</t>
  </si>
  <si>
    <t>остаток по взносам</t>
  </si>
  <si>
    <t>9а</t>
  </si>
  <si>
    <t>10000/3200</t>
  </si>
  <si>
    <t>13.05.2024/18.07.2024</t>
  </si>
  <si>
    <t>22264/14465,23/3158,97/10000/17636,08</t>
  </si>
  <si>
    <t>18.07.2024/25.07.2024/05.08.2024/05.08.2024</t>
  </si>
  <si>
    <t>10000/3159</t>
  </si>
  <si>
    <t>13.05.2024/11.06.2024</t>
  </si>
  <si>
    <t>10000/3320,19</t>
  </si>
  <si>
    <t>24.05.2024/07.06.2024</t>
  </si>
  <si>
    <t>10000/5923</t>
  </si>
  <si>
    <t>14.05.2024/05.06.2024</t>
  </si>
  <si>
    <t>долг на 08 августа</t>
  </si>
  <si>
    <t>оплата</t>
  </si>
  <si>
    <t>долг на 25.10.2024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</si>
</sst>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ahoma"/>
      <family val="2"/>
      <charset val="204"/>
    </font>
    <font>
      <sz val="12"/>
      <color indexed="8"/>
      <name val="Tahoma"/>
      <family val="2"/>
      <charset val="204"/>
    </font>
    <font>
      <sz val="11"/>
      <color theme="1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1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5" xfId="0" applyBorder="1"/>
    <xf numFmtId="2" fontId="0" fillId="0" borderId="5" xfId="0" applyNumberFormat="1" applyBorder="1"/>
    <xf numFmtId="2" fontId="0" fillId="0" borderId="1" xfId="0" applyNumberFormat="1" applyBorder="1"/>
    <xf numFmtId="14" fontId="0" fillId="0" borderId="1" xfId="0" applyNumberFormat="1" applyBorder="1"/>
    <xf numFmtId="0" fontId="0" fillId="0" borderId="7" xfId="0" applyBorder="1" applyAlignment="1">
      <alignment horizontal="center"/>
    </xf>
    <xf numFmtId="0" fontId="1" fillId="0" borderId="6" xfId="0" applyFont="1" applyBorder="1"/>
    <xf numFmtId="2" fontId="1" fillId="0" borderId="5" xfId="0" applyNumberFormat="1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2" fontId="0" fillId="0" borderId="9" xfId="0" applyNumberFormat="1" applyBorder="1"/>
    <xf numFmtId="0" fontId="0" fillId="0" borderId="11" xfId="0" applyBorder="1"/>
    <xf numFmtId="2" fontId="0" fillId="0" borderId="11" xfId="0" applyNumberFormat="1" applyBorder="1"/>
    <xf numFmtId="14" fontId="0" fillId="0" borderId="11" xfId="0" applyNumberFormat="1" applyBorder="1"/>
    <xf numFmtId="0" fontId="1" fillId="0" borderId="16" xfId="0" applyFont="1" applyBorder="1" applyAlignment="1">
      <alignment horizontal="center" vertical="top" wrapText="1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18" xfId="0" applyBorder="1"/>
    <xf numFmtId="2" fontId="0" fillId="0" borderId="18" xfId="0" applyNumberFormat="1" applyBorder="1"/>
    <xf numFmtId="14" fontId="0" fillId="0" borderId="18" xfId="0" applyNumberFormat="1" applyBorder="1"/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2" fontId="1" fillId="0" borderId="21" xfId="0" applyNumberFormat="1" applyFont="1" applyBorder="1" applyAlignment="1">
      <alignment horizontal="center" vertical="top" wrapText="1"/>
    </xf>
    <xf numFmtId="2" fontId="0" fillId="0" borderId="21" xfId="0" applyNumberFormat="1" applyBorder="1"/>
    <xf numFmtId="0" fontId="0" fillId="0" borderId="21" xfId="0" applyBorder="1"/>
    <xf numFmtId="14" fontId="0" fillId="0" borderId="21" xfId="0" applyNumberFormat="1" applyBorder="1"/>
    <xf numFmtId="0" fontId="0" fillId="0" borderId="23" xfId="0" applyBorder="1" applyAlignment="1">
      <alignment horizontal="center" vertical="top" wrapText="1"/>
    </xf>
    <xf numFmtId="0" fontId="0" fillId="0" borderId="24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14" fontId="0" fillId="0" borderId="25" xfId="0" applyNumberFormat="1" applyBorder="1"/>
    <xf numFmtId="0" fontId="0" fillId="0" borderId="25" xfId="0" applyBorder="1"/>
    <xf numFmtId="0" fontId="0" fillId="0" borderId="23" xfId="0" applyBorder="1"/>
    <xf numFmtId="0" fontId="0" fillId="0" borderId="17" xfId="0" applyBorder="1"/>
    <xf numFmtId="14" fontId="0" fillId="0" borderId="26" xfId="0" applyNumberFormat="1" applyBorder="1"/>
    <xf numFmtId="0" fontId="0" fillId="0" borderId="26" xfId="0" applyBorder="1"/>
    <xf numFmtId="0" fontId="0" fillId="0" borderId="24" xfId="0" applyBorder="1"/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2" fontId="0" fillId="0" borderId="10" xfId="0" applyNumberFormat="1" applyBorder="1"/>
    <xf numFmtId="0" fontId="1" fillId="0" borderId="27" xfId="0" applyFont="1" applyBorder="1" applyAlignment="1">
      <alignment horizontal="center" vertical="top" wrapText="1"/>
    </xf>
    <xf numFmtId="2" fontId="1" fillId="0" borderId="28" xfId="0" applyNumberFormat="1" applyFont="1" applyBorder="1" applyAlignment="1">
      <alignment horizontal="center" vertical="top" wrapText="1"/>
    </xf>
    <xf numFmtId="2" fontId="1" fillId="2" borderId="12" xfId="0" applyNumberFormat="1" applyFont="1" applyFill="1" applyBorder="1"/>
    <xf numFmtId="0" fontId="1" fillId="2" borderId="14" xfId="0" applyFont="1" applyFill="1" applyBorder="1"/>
    <xf numFmtId="0" fontId="1" fillId="2" borderId="19" xfId="0" applyFont="1" applyFill="1" applyBorder="1"/>
    <xf numFmtId="2" fontId="1" fillId="2" borderId="22" xfId="0" applyNumberFormat="1" applyFont="1" applyFill="1" applyBorder="1"/>
    <xf numFmtId="0" fontId="1" fillId="2" borderId="12" xfId="0" applyFont="1" applyFill="1" applyBorder="1"/>
    <xf numFmtId="2" fontId="1" fillId="2" borderId="19" xfId="0" applyNumberFormat="1" applyFont="1" applyFill="1" applyBorder="1"/>
    <xf numFmtId="2" fontId="1" fillId="2" borderId="14" xfId="0" applyNumberFormat="1" applyFont="1" applyFill="1" applyBorder="1"/>
    <xf numFmtId="2" fontId="1" fillId="2" borderId="5" xfId="0" applyNumberFormat="1" applyFont="1" applyFill="1" applyBorder="1"/>
    <xf numFmtId="0" fontId="1" fillId="0" borderId="8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2" fontId="1" fillId="0" borderId="9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2" fontId="1" fillId="0" borderId="4" xfId="0" applyNumberFormat="1" applyFont="1" applyBorder="1" applyAlignment="1">
      <alignment horizontal="center" vertical="top" wrapText="1"/>
    </xf>
    <xf numFmtId="2" fontId="1" fillId="0" borderId="16" xfId="0" applyNumberFormat="1" applyFont="1" applyBorder="1" applyAlignment="1">
      <alignment horizontal="center" vertical="top" wrapText="1"/>
    </xf>
    <xf numFmtId="2" fontId="1" fillId="0" borderId="10" xfId="0" applyNumberFormat="1" applyFont="1" applyBorder="1" applyAlignment="1">
      <alignment horizontal="center" vertical="top" wrapText="1"/>
    </xf>
    <xf numFmtId="2" fontId="1" fillId="0" borderId="17" xfId="0" applyNumberFormat="1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5" fillId="0" borderId="2" xfId="0" applyFont="1" applyBorder="1" applyAlignment="1">
      <alignment wrapText="1"/>
    </xf>
    <xf numFmtId="0" fontId="0" fillId="0" borderId="2" xfId="0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DABE7-B480-471A-AB66-56AFAFEA3112}">
  <dimension ref="A1:N91"/>
  <sheetViews>
    <sheetView tabSelected="1" workbookViewId="0">
      <pane ySplit="1" topLeftCell="A26" activePane="bottomLeft" state="frozen"/>
      <selection pane="bottomLeft" activeCell="N2" sqref="N2"/>
    </sheetView>
  </sheetViews>
  <sheetFormatPr defaultRowHeight="15" x14ac:dyDescent="0.25"/>
  <cols>
    <col min="1" max="1" width="11.140625" customWidth="1"/>
    <col min="2" max="2" width="14" bestFit="1" customWidth="1"/>
    <col min="3" max="3" width="13.28515625" customWidth="1"/>
    <col min="4" max="4" width="13.7109375" customWidth="1"/>
    <col min="7" max="7" width="10" customWidth="1"/>
    <col min="9" max="9" width="10.85546875" customWidth="1"/>
    <col min="10" max="10" width="13.7109375" customWidth="1"/>
    <col min="11" max="11" width="10.42578125" customWidth="1"/>
    <col min="12" max="12" width="11.5703125" customWidth="1"/>
    <col min="13" max="13" width="12" customWidth="1"/>
    <col min="14" max="14" width="15.28515625" customWidth="1"/>
  </cols>
  <sheetData>
    <row r="1" spans="1:14" ht="60" customHeight="1" thickBot="1" x14ac:dyDescent="0.3">
      <c r="A1" s="69" t="s">
        <v>0</v>
      </c>
      <c r="B1" s="70" t="s">
        <v>1</v>
      </c>
      <c r="C1" s="71" t="s">
        <v>2</v>
      </c>
      <c r="D1" s="72" t="s">
        <v>3</v>
      </c>
      <c r="E1" s="69" t="s">
        <v>4</v>
      </c>
      <c r="F1" s="69" t="s">
        <v>5</v>
      </c>
      <c r="G1" s="69" t="s">
        <v>6</v>
      </c>
      <c r="H1" s="69" t="s">
        <v>7</v>
      </c>
      <c r="I1" s="73" t="s">
        <v>19</v>
      </c>
      <c r="J1" s="74" t="s">
        <v>20</v>
      </c>
      <c r="K1" s="74" t="s">
        <v>6</v>
      </c>
      <c r="L1" s="74" t="s">
        <v>20</v>
      </c>
      <c r="M1" s="74" t="s">
        <v>6</v>
      </c>
      <c r="N1" s="75" t="s">
        <v>21</v>
      </c>
    </row>
    <row r="2" spans="1:14" x14ac:dyDescent="0.25">
      <c r="A2" s="56">
        <v>1</v>
      </c>
      <c r="B2" s="13">
        <v>1</v>
      </c>
      <c r="C2" s="14">
        <v>13327.78</v>
      </c>
      <c r="D2" s="66">
        <v>18686.69810656337</v>
      </c>
      <c r="E2" s="15">
        <f>D2+C2</f>
        <v>32014.478106563372</v>
      </c>
      <c r="F2" s="16"/>
      <c r="G2" s="16"/>
      <c r="H2" s="16"/>
      <c r="I2" s="16">
        <v>32014.48</v>
      </c>
      <c r="J2" s="17">
        <v>1250</v>
      </c>
      <c r="K2" s="18">
        <v>45537</v>
      </c>
      <c r="L2" s="17"/>
      <c r="M2" s="18"/>
      <c r="N2" s="48">
        <f>SUM(I2-J2-J3-J4)</f>
        <v>28264.48</v>
      </c>
    </row>
    <row r="3" spans="1:14" x14ac:dyDescent="0.25">
      <c r="A3" s="63"/>
      <c r="B3" s="2">
        <v>19</v>
      </c>
      <c r="C3" s="3"/>
      <c r="D3" s="68"/>
      <c r="E3" s="4"/>
      <c r="F3" s="1"/>
      <c r="G3" s="1"/>
      <c r="H3" s="1"/>
      <c r="I3" s="1"/>
      <c r="J3" s="8">
        <v>1250</v>
      </c>
      <c r="K3" s="9">
        <v>45537</v>
      </c>
      <c r="L3" s="8"/>
      <c r="M3" s="9"/>
      <c r="N3" s="49"/>
    </row>
    <row r="4" spans="1:14" ht="15.75" thickBot="1" x14ac:dyDescent="0.3">
      <c r="A4" s="57"/>
      <c r="B4" s="19">
        <v>20</v>
      </c>
      <c r="C4" s="20"/>
      <c r="D4" s="67"/>
      <c r="E4" s="21"/>
      <c r="F4" s="22"/>
      <c r="G4" s="22"/>
      <c r="H4" s="22"/>
      <c r="I4" s="22"/>
      <c r="J4" s="23">
        <v>1250</v>
      </c>
      <c r="K4" s="24">
        <v>45537</v>
      </c>
      <c r="L4" s="23"/>
      <c r="M4" s="24"/>
      <c r="N4" s="50"/>
    </row>
    <row r="5" spans="1:14" ht="15.75" thickBot="1" x14ac:dyDescent="0.3">
      <c r="A5" s="25">
        <v>2</v>
      </c>
      <c r="B5" s="26">
        <v>2</v>
      </c>
      <c r="C5" s="27">
        <v>2636.08</v>
      </c>
      <c r="D5" s="28">
        <v>13158.968334371699</v>
      </c>
      <c r="E5" s="29">
        <f>D5+C5</f>
        <v>15795.048334371699</v>
      </c>
      <c r="F5" s="30"/>
      <c r="G5" s="30"/>
      <c r="H5" s="30"/>
      <c r="I5" s="29">
        <v>15795.05</v>
      </c>
      <c r="J5" s="29">
        <v>1250</v>
      </c>
      <c r="K5" s="31">
        <v>45537</v>
      </c>
      <c r="L5" s="29"/>
      <c r="M5" s="31"/>
      <c r="N5" s="51">
        <f>SUM(I5-J5)</f>
        <v>14545.05</v>
      </c>
    </row>
    <row r="6" spans="1:14" ht="15.75" thickBot="1" x14ac:dyDescent="0.3">
      <c r="A6" s="25">
        <v>3</v>
      </c>
      <c r="B6" s="26">
        <v>3</v>
      </c>
      <c r="C6" s="27">
        <v>18210.14</v>
      </c>
      <c r="D6" s="28">
        <v>13158.968334371699</v>
      </c>
      <c r="E6" s="29">
        <f>D6+C6</f>
        <v>31369.108334371696</v>
      </c>
      <c r="F6" s="30"/>
      <c r="G6" s="30"/>
      <c r="H6" s="30"/>
      <c r="I6" s="29">
        <v>31369.11</v>
      </c>
      <c r="J6" s="29"/>
      <c r="K6" s="31"/>
      <c r="L6" s="29">
        <v>5000</v>
      </c>
      <c r="M6" s="31">
        <v>45584</v>
      </c>
      <c r="N6" s="51">
        <f>SUM(I6-L6)</f>
        <v>26369.11</v>
      </c>
    </row>
    <row r="7" spans="1:14" ht="15.75" thickBot="1" x14ac:dyDescent="0.3">
      <c r="A7" s="25">
        <v>4</v>
      </c>
      <c r="B7" s="26">
        <v>4</v>
      </c>
      <c r="C7" s="27">
        <v>-363.92</v>
      </c>
      <c r="D7" s="28">
        <v>13158.968334371699</v>
      </c>
      <c r="E7" s="30">
        <v>12795.05</v>
      </c>
      <c r="F7" s="30"/>
      <c r="G7" s="30"/>
      <c r="H7" s="30"/>
      <c r="I7" s="30">
        <v>12795.05</v>
      </c>
      <c r="J7" s="29">
        <v>10000</v>
      </c>
      <c r="K7" s="31">
        <v>45520</v>
      </c>
      <c r="L7" s="29">
        <v>3200</v>
      </c>
      <c r="M7" s="31">
        <v>45584</v>
      </c>
      <c r="N7" s="51">
        <f>SUM(I7-J7-L7)</f>
        <v>-404.95000000000073</v>
      </c>
    </row>
    <row r="8" spans="1:14" ht="15.75" thickBot="1" x14ac:dyDescent="0.3">
      <c r="A8" s="25">
        <v>5</v>
      </c>
      <c r="B8" s="26">
        <v>5</v>
      </c>
      <c r="C8" s="27">
        <v>17636.080000000002</v>
      </c>
      <c r="D8" s="28">
        <v>13158.968334371699</v>
      </c>
      <c r="E8" s="29">
        <f t="shared" ref="E8:E13" si="0">D8+C8</f>
        <v>30795.048334371699</v>
      </c>
      <c r="F8" s="30"/>
      <c r="G8" s="30"/>
      <c r="H8" s="30"/>
      <c r="I8" s="29">
        <v>30795.05</v>
      </c>
      <c r="J8" s="29"/>
      <c r="K8" s="30"/>
      <c r="L8" s="29"/>
      <c r="M8" s="30"/>
      <c r="N8" s="51">
        <f t="shared" ref="N7:N13" si="1">SUM(I8-J8)</f>
        <v>30795.05</v>
      </c>
    </row>
    <row r="9" spans="1:14" ht="15.75" thickBot="1" x14ac:dyDescent="0.3">
      <c r="A9" s="25">
        <v>6</v>
      </c>
      <c r="B9" s="26">
        <v>6</v>
      </c>
      <c r="C9" s="27">
        <v>17636.080000000002</v>
      </c>
      <c r="D9" s="28">
        <v>13158.97</v>
      </c>
      <c r="E9" s="29">
        <f t="shared" si="0"/>
        <v>30795.050000000003</v>
      </c>
      <c r="F9" s="30"/>
      <c r="G9" s="30"/>
      <c r="H9" s="30"/>
      <c r="I9" s="29">
        <v>30795.05</v>
      </c>
      <c r="J9" s="29"/>
      <c r="K9" s="30"/>
      <c r="L9" s="29"/>
      <c r="M9" s="30"/>
      <c r="N9" s="51">
        <f t="shared" si="1"/>
        <v>30795.05</v>
      </c>
    </row>
    <row r="10" spans="1:14" ht="15.75" thickBot="1" x14ac:dyDescent="0.3">
      <c r="A10" s="25">
        <v>7</v>
      </c>
      <c r="B10" s="26">
        <v>7</v>
      </c>
      <c r="C10" s="27">
        <v>17363.080000000002</v>
      </c>
      <c r="D10" s="28">
        <v>13158.968334371699</v>
      </c>
      <c r="E10" s="29">
        <f t="shared" si="0"/>
        <v>30522.048334371699</v>
      </c>
      <c r="F10" s="30"/>
      <c r="G10" s="30"/>
      <c r="H10" s="30"/>
      <c r="I10" s="29">
        <v>30522.05</v>
      </c>
      <c r="J10" s="29"/>
      <c r="K10" s="30"/>
      <c r="L10" s="29"/>
      <c r="M10" s="30"/>
      <c r="N10" s="51">
        <f t="shared" si="1"/>
        <v>30522.05</v>
      </c>
    </row>
    <row r="11" spans="1:14" ht="15.75" thickBot="1" x14ac:dyDescent="0.3">
      <c r="A11" s="25">
        <v>8</v>
      </c>
      <c r="B11" s="26">
        <v>8</v>
      </c>
      <c r="C11" s="27">
        <v>12636.08</v>
      </c>
      <c r="D11" s="28">
        <v>13158.97</v>
      </c>
      <c r="E11" s="29">
        <f t="shared" si="0"/>
        <v>25795.05</v>
      </c>
      <c r="F11" s="30">
        <v>5000</v>
      </c>
      <c r="G11" s="31">
        <v>45439</v>
      </c>
      <c r="H11" s="30">
        <v>20795.05</v>
      </c>
      <c r="I11" s="30">
        <v>20795.05</v>
      </c>
      <c r="J11" s="29"/>
      <c r="K11" s="30"/>
      <c r="L11" s="29"/>
      <c r="M11" s="30"/>
      <c r="N11" s="51">
        <f t="shared" si="1"/>
        <v>20795.05</v>
      </c>
    </row>
    <row r="12" spans="1:14" ht="15.75" thickBot="1" x14ac:dyDescent="0.3">
      <c r="A12" s="25">
        <v>9</v>
      </c>
      <c r="B12" s="26">
        <v>9</v>
      </c>
      <c r="C12" s="27">
        <v>14827.78</v>
      </c>
      <c r="D12" s="28">
        <v>13619.612482054337</v>
      </c>
      <c r="E12" s="29">
        <f t="shared" si="0"/>
        <v>28447.39248205434</v>
      </c>
      <c r="F12" s="30"/>
      <c r="G12" s="30"/>
      <c r="H12" s="30"/>
      <c r="I12" s="30">
        <v>28447.39</v>
      </c>
      <c r="J12" s="29"/>
      <c r="K12" s="30"/>
      <c r="L12" s="29"/>
      <c r="M12" s="30"/>
      <c r="N12" s="51">
        <f t="shared" si="1"/>
        <v>28447.39</v>
      </c>
    </row>
    <row r="13" spans="1:14" x14ac:dyDescent="0.25">
      <c r="A13" s="56">
        <v>10</v>
      </c>
      <c r="B13" s="13" t="s">
        <v>8</v>
      </c>
      <c r="C13" s="32">
        <v>5947.62</v>
      </c>
      <c r="D13" s="66">
        <v>16389.89056532221</v>
      </c>
      <c r="E13" s="15">
        <f t="shared" si="0"/>
        <v>22337.510565322209</v>
      </c>
      <c r="F13" s="16"/>
      <c r="G13" s="16"/>
      <c r="H13" s="16"/>
      <c r="I13" s="16">
        <v>22337.51</v>
      </c>
      <c r="J13" s="17"/>
      <c r="K13" s="16"/>
      <c r="L13" s="17"/>
      <c r="M13" s="16"/>
      <c r="N13" s="48">
        <f t="shared" si="1"/>
        <v>22337.51</v>
      </c>
    </row>
    <row r="14" spans="1:14" ht="15.75" thickBot="1" x14ac:dyDescent="0.3">
      <c r="A14" s="57"/>
      <c r="B14" s="19">
        <v>10</v>
      </c>
      <c r="C14" s="33"/>
      <c r="D14" s="67"/>
      <c r="E14" s="21"/>
      <c r="F14" s="22"/>
      <c r="G14" s="22"/>
      <c r="H14" s="22"/>
      <c r="I14" s="22"/>
      <c r="J14" s="23"/>
      <c r="K14" s="22"/>
      <c r="L14" s="23"/>
      <c r="M14" s="22"/>
      <c r="N14" s="50"/>
    </row>
    <row r="15" spans="1:14" ht="15.75" thickBot="1" x14ac:dyDescent="0.3">
      <c r="A15" s="25">
        <v>11</v>
      </c>
      <c r="B15" s="26">
        <v>11</v>
      </c>
      <c r="C15" s="27">
        <v>17636.080000000002</v>
      </c>
      <c r="D15" s="28">
        <v>13158.968334371699</v>
      </c>
      <c r="E15" s="29">
        <f>D15+C15</f>
        <v>30795.048334371699</v>
      </c>
      <c r="F15" s="30"/>
      <c r="G15" s="30"/>
      <c r="H15" s="30"/>
      <c r="I15" s="30">
        <v>30795.05</v>
      </c>
      <c r="J15" s="29"/>
      <c r="K15" s="30"/>
      <c r="L15" s="29"/>
      <c r="M15" s="30"/>
      <c r="N15" s="51">
        <f>SUM(I15-J15)</f>
        <v>30795.05</v>
      </c>
    </row>
    <row r="16" spans="1:14" ht="15.75" thickBot="1" x14ac:dyDescent="0.3">
      <c r="A16" s="25">
        <v>12</v>
      </c>
      <c r="B16" s="26">
        <v>12</v>
      </c>
      <c r="C16" s="27">
        <v>17636.080000000002</v>
      </c>
      <c r="D16" s="28">
        <v>13158.968334371699</v>
      </c>
      <c r="E16" s="29">
        <f>D16+C16</f>
        <v>30795.048334371699</v>
      </c>
      <c r="F16" s="30"/>
      <c r="G16" s="30"/>
      <c r="H16" s="30"/>
      <c r="I16" s="30">
        <v>30795.05</v>
      </c>
      <c r="J16" s="29"/>
      <c r="K16" s="30"/>
      <c r="L16" s="29"/>
      <c r="M16" s="30"/>
      <c r="N16" s="51">
        <f t="shared" ref="N16:N19" si="2">SUM(I16-J16)</f>
        <v>30795.05</v>
      </c>
    </row>
    <row r="17" spans="1:14" ht="15.75" thickBot="1" x14ac:dyDescent="0.3">
      <c r="A17" s="25">
        <v>13</v>
      </c>
      <c r="B17" s="26">
        <v>13</v>
      </c>
      <c r="C17" s="27">
        <v>-363.92</v>
      </c>
      <c r="D17" s="28">
        <v>13158.968334371699</v>
      </c>
      <c r="E17" s="30">
        <v>12795.05</v>
      </c>
      <c r="F17" s="30"/>
      <c r="G17" s="30"/>
      <c r="H17" s="30"/>
      <c r="I17" s="30">
        <v>12795.05</v>
      </c>
      <c r="J17" s="29"/>
      <c r="K17" s="30"/>
      <c r="L17" s="29"/>
      <c r="M17" s="30"/>
      <c r="N17" s="51">
        <f t="shared" si="2"/>
        <v>12795.05</v>
      </c>
    </row>
    <row r="18" spans="1:14" ht="15.75" thickBot="1" x14ac:dyDescent="0.3">
      <c r="A18" s="25">
        <v>14</v>
      </c>
      <c r="B18" s="26">
        <v>14</v>
      </c>
      <c r="C18" s="27">
        <v>1136.08</v>
      </c>
      <c r="D18" s="28">
        <v>13158.968334371699</v>
      </c>
      <c r="E18" s="29">
        <f>D18+C18</f>
        <v>14295.048334371699</v>
      </c>
      <c r="F18" s="30"/>
      <c r="G18" s="30"/>
      <c r="H18" s="30"/>
      <c r="I18" s="30">
        <v>14295.05</v>
      </c>
      <c r="J18" s="29"/>
      <c r="K18" s="30"/>
      <c r="L18" s="29"/>
      <c r="M18" s="30"/>
      <c r="N18" s="51">
        <f t="shared" si="2"/>
        <v>14295.05</v>
      </c>
    </row>
    <row r="19" spans="1:14" x14ac:dyDescent="0.25">
      <c r="A19" s="56">
        <v>15</v>
      </c>
      <c r="B19" s="13">
        <v>15</v>
      </c>
      <c r="C19" s="32">
        <v>0</v>
      </c>
      <c r="D19" s="66">
        <v>15922.833220467533</v>
      </c>
      <c r="E19" s="34">
        <v>15922.83</v>
      </c>
      <c r="F19" s="16"/>
      <c r="G19" s="16"/>
      <c r="H19" s="16"/>
      <c r="I19" s="16">
        <v>15922.83</v>
      </c>
      <c r="J19" s="17"/>
      <c r="K19" s="16"/>
      <c r="L19" s="17"/>
      <c r="M19" s="16"/>
      <c r="N19" s="48">
        <f t="shared" si="2"/>
        <v>15922.83</v>
      </c>
    </row>
    <row r="20" spans="1:14" ht="15.75" thickBot="1" x14ac:dyDescent="0.3">
      <c r="A20" s="57"/>
      <c r="B20" s="19">
        <v>16</v>
      </c>
      <c r="C20" s="33"/>
      <c r="D20" s="67"/>
      <c r="E20" s="21"/>
      <c r="F20" s="22"/>
      <c r="G20" s="22"/>
      <c r="H20" s="22"/>
      <c r="I20" s="22"/>
      <c r="J20" s="23"/>
      <c r="K20" s="22"/>
      <c r="L20" s="23"/>
      <c r="M20" s="22"/>
      <c r="N20" s="50"/>
    </row>
    <row r="21" spans="1:14" x14ac:dyDescent="0.25">
      <c r="A21" s="56">
        <v>16</v>
      </c>
      <c r="B21" s="13">
        <v>17</v>
      </c>
      <c r="C21" s="32">
        <v>0</v>
      </c>
      <c r="D21" s="66">
        <v>15941.25898637484</v>
      </c>
      <c r="E21" s="35">
        <v>15941.26</v>
      </c>
      <c r="F21" s="35">
        <v>5941.26</v>
      </c>
      <c r="G21" s="36">
        <v>45456</v>
      </c>
      <c r="H21" s="37"/>
      <c r="I21" s="38"/>
      <c r="J21" s="17"/>
      <c r="K21" s="16"/>
      <c r="L21" s="17"/>
      <c r="M21" s="16"/>
      <c r="N21" s="52"/>
    </row>
    <row r="22" spans="1:14" ht="15.75" thickBot="1" x14ac:dyDescent="0.3">
      <c r="A22" s="57"/>
      <c r="B22" s="19">
        <v>18</v>
      </c>
      <c r="C22" s="33"/>
      <c r="D22" s="67"/>
      <c r="E22" s="39"/>
      <c r="F22" s="39">
        <v>5000</v>
      </c>
      <c r="G22" s="40">
        <v>45481</v>
      </c>
      <c r="H22" s="41">
        <v>5000</v>
      </c>
      <c r="I22" s="42">
        <v>5000</v>
      </c>
      <c r="J22" s="23">
        <v>5000</v>
      </c>
      <c r="K22" s="24">
        <v>45513</v>
      </c>
      <c r="L22" s="23">
        <v>5000</v>
      </c>
      <c r="M22" s="24">
        <v>45513</v>
      </c>
      <c r="N22" s="53">
        <f>SUM(I22-J22)</f>
        <v>0</v>
      </c>
    </row>
    <row r="23" spans="1:14" ht="15.75" thickBot="1" x14ac:dyDescent="0.3">
      <c r="A23" s="25">
        <v>17</v>
      </c>
      <c r="B23" s="26">
        <v>22</v>
      </c>
      <c r="C23" s="27">
        <v>4136.08</v>
      </c>
      <c r="D23" s="28">
        <v>13158.968334371699</v>
      </c>
      <c r="E23" s="29">
        <f>D23+C23</f>
        <v>17295.048334371699</v>
      </c>
      <c r="F23" s="30" t="s">
        <v>9</v>
      </c>
      <c r="G23" s="31" t="s">
        <v>10</v>
      </c>
      <c r="H23" s="30">
        <v>4095.05</v>
      </c>
      <c r="I23" s="30">
        <v>4095.04</v>
      </c>
      <c r="J23" s="29"/>
      <c r="K23" s="30"/>
      <c r="L23" s="29"/>
      <c r="M23" s="30"/>
      <c r="N23" s="51">
        <f t="shared" ref="N23:N24" si="3">SUM(I23-J23)</f>
        <v>4095.04</v>
      </c>
    </row>
    <row r="24" spans="1:14" ht="15.75" thickBot="1" x14ac:dyDescent="0.3">
      <c r="A24" s="25">
        <v>18</v>
      </c>
      <c r="B24" s="26">
        <v>23</v>
      </c>
      <c r="C24" s="43">
        <v>54365.31</v>
      </c>
      <c r="D24" s="28">
        <v>13158.97</v>
      </c>
      <c r="E24" s="29">
        <v>67524.28</v>
      </c>
      <c r="F24" s="30" t="s">
        <v>11</v>
      </c>
      <c r="G24" s="30" t="s">
        <v>12</v>
      </c>
      <c r="H24" s="30">
        <v>0</v>
      </c>
      <c r="I24" s="30">
        <v>0</v>
      </c>
      <c r="J24" s="29"/>
      <c r="K24" s="30"/>
      <c r="L24" s="29"/>
      <c r="M24" s="30"/>
      <c r="N24" s="51">
        <f t="shared" si="3"/>
        <v>0</v>
      </c>
    </row>
    <row r="25" spans="1:14" x14ac:dyDescent="0.25">
      <c r="A25" s="56">
        <v>19</v>
      </c>
      <c r="B25" s="13">
        <v>24</v>
      </c>
      <c r="C25" s="32">
        <v>0</v>
      </c>
      <c r="D25" s="66">
        <v>24380.259771920788</v>
      </c>
      <c r="E25" s="34">
        <v>24380.26</v>
      </c>
      <c r="F25" s="16"/>
      <c r="G25" s="16"/>
      <c r="H25" s="16"/>
      <c r="I25" s="16">
        <v>24380.26</v>
      </c>
      <c r="J25" s="17">
        <v>24380.26</v>
      </c>
      <c r="K25" s="18">
        <v>45590</v>
      </c>
      <c r="L25" s="17"/>
      <c r="M25" s="18"/>
      <c r="N25" s="48">
        <f>SUM(I25-J25)</f>
        <v>0</v>
      </c>
    </row>
    <row r="26" spans="1:14" x14ac:dyDescent="0.25">
      <c r="A26" s="63"/>
      <c r="B26" s="2">
        <v>25</v>
      </c>
      <c r="C26" s="10"/>
      <c r="D26" s="68"/>
      <c r="E26" s="4"/>
      <c r="F26" s="1"/>
      <c r="G26" s="1"/>
      <c r="H26" s="1"/>
      <c r="I26" s="1"/>
      <c r="J26" s="8"/>
      <c r="K26" s="1"/>
      <c r="L26" s="8"/>
      <c r="M26" s="1"/>
      <c r="N26" s="54"/>
    </row>
    <row r="27" spans="1:14" x14ac:dyDescent="0.25">
      <c r="A27" s="63"/>
      <c r="B27" s="2">
        <v>26</v>
      </c>
      <c r="C27" s="10"/>
      <c r="D27" s="68"/>
      <c r="E27" s="4"/>
      <c r="F27" s="1"/>
      <c r="G27" s="1"/>
      <c r="H27" s="1"/>
      <c r="I27" s="1"/>
      <c r="J27" s="8"/>
      <c r="K27" s="1"/>
      <c r="L27" s="8"/>
      <c r="M27" s="1"/>
      <c r="N27" s="54"/>
    </row>
    <row r="28" spans="1:14" x14ac:dyDescent="0.25">
      <c r="A28" s="63"/>
      <c r="B28" s="2">
        <v>45</v>
      </c>
      <c r="C28" s="10"/>
      <c r="D28" s="68"/>
      <c r="E28" s="4"/>
      <c r="F28" s="1"/>
      <c r="G28" s="1"/>
      <c r="H28" s="1"/>
      <c r="I28" s="1"/>
      <c r="J28" s="8"/>
      <c r="K28" s="1"/>
      <c r="L28" s="8"/>
      <c r="M28" s="1"/>
      <c r="N28" s="54"/>
    </row>
    <row r="29" spans="1:14" ht="15.75" thickBot="1" x14ac:dyDescent="0.3">
      <c r="A29" s="57"/>
      <c r="B29" s="19">
        <v>47</v>
      </c>
      <c r="C29" s="33"/>
      <c r="D29" s="67"/>
      <c r="E29" s="21"/>
      <c r="F29" s="22"/>
      <c r="G29" s="22"/>
      <c r="H29" s="22"/>
      <c r="I29" s="22"/>
      <c r="J29" s="23"/>
      <c r="K29" s="22"/>
      <c r="L29" s="23"/>
      <c r="M29" s="22"/>
      <c r="N29" s="53"/>
    </row>
    <row r="30" spans="1:14" x14ac:dyDescent="0.25">
      <c r="A30" s="56">
        <v>20</v>
      </c>
      <c r="B30" s="13">
        <v>27</v>
      </c>
      <c r="C30" s="44">
        <v>10203.34</v>
      </c>
      <c r="D30" s="58">
        <v>15922.833220467533</v>
      </c>
      <c r="E30" s="15">
        <f>D30+C30</f>
        <v>26126.173220467535</v>
      </c>
      <c r="F30" s="17">
        <v>10000</v>
      </c>
      <c r="G30" s="18">
        <v>45438</v>
      </c>
      <c r="H30" s="16"/>
      <c r="I30" s="17">
        <f>SUM(E30-F30)</f>
        <v>16126.173220467535</v>
      </c>
      <c r="J30" s="17">
        <v>15922</v>
      </c>
      <c r="K30" s="18">
        <v>45583</v>
      </c>
      <c r="L30" s="17"/>
      <c r="M30" s="18"/>
      <c r="N30" s="48">
        <f>SUM(I30-J30)</f>
        <v>204.17322046753543</v>
      </c>
    </row>
    <row r="31" spans="1:14" ht="15.75" thickBot="1" x14ac:dyDescent="0.3">
      <c r="A31" s="57"/>
      <c r="B31" s="19">
        <v>44</v>
      </c>
      <c r="C31" s="33"/>
      <c r="D31" s="65"/>
      <c r="E31" s="21"/>
      <c r="F31" s="22"/>
      <c r="G31" s="22"/>
      <c r="H31" s="22"/>
      <c r="I31" s="22"/>
      <c r="J31" s="23"/>
      <c r="K31" s="22"/>
      <c r="L31" s="23"/>
      <c r="M31" s="22"/>
      <c r="N31" s="53"/>
    </row>
    <row r="32" spans="1:14" ht="15.75" thickBot="1" x14ac:dyDescent="0.3">
      <c r="A32" s="25">
        <v>21</v>
      </c>
      <c r="B32" s="26">
        <v>28</v>
      </c>
      <c r="C32" s="27">
        <v>0</v>
      </c>
      <c r="D32" s="28">
        <v>13089.871712219303</v>
      </c>
      <c r="E32" s="30">
        <v>13089.87</v>
      </c>
      <c r="F32" s="30"/>
      <c r="G32" s="30"/>
      <c r="H32" s="30"/>
      <c r="I32" s="30">
        <v>13089.87</v>
      </c>
      <c r="J32" s="29"/>
      <c r="K32" s="30"/>
      <c r="L32" s="29"/>
      <c r="M32" s="30"/>
      <c r="N32" s="51">
        <f>SUM(I32-J32)</f>
        <v>13089.87</v>
      </c>
    </row>
    <row r="33" spans="1:14" x14ac:dyDescent="0.25">
      <c r="A33" s="56">
        <v>22</v>
      </c>
      <c r="B33" s="13">
        <v>29</v>
      </c>
      <c r="C33" s="44">
        <v>-1002.58</v>
      </c>
      <c r="D33" s="58">
        <v>15922.833220467533</v>
      </c>
      <c r="E33" s="38">
        <v>14920.25</v>
      </c>
      <c r="F33" s="16"/>
      <c r="G33" s="16"/>
      <c r="H33" s="16"/>
      <c r="I33" s="16">
        <v>14920.25</v>
      </c>
      <c r="J33" s="17">
        <v>14920.25</v>
      </c>
      <c r="K33" s="18">
        <v>45579</v>
      </c>
      <c r="L33" s="17"/>
      <c r="M33" s="18"/>
      <c r="N33" s="48">
        <f>SUM(I33-J33)</f>
        <v>0</v>
      </c>
    </row>
    <row r="34" spans="1:14" ht="15.75" thickBot="1" x14ac:dyDescent="0.3">
      <c r="A34" s="57"/>
      <c r="B34" s="19">
        <v>30</v>
      </c>
      <c r="C34" s="33"/>
      <c r="D34" s="65"/>
      <c r="E34" s="42"/>
      <c r="F34" s="22"/>
      <c r="G34" s="22"/>
      <c r="H34" s="22"/>
      <c r="I34" s="22"/>
      <c r="J34" s="23"/>
      <c r="K34" s="22"/>
      <c r="L34" s="23"/>
      <c r="M34" s="22"/>
      <c r="N34" s="53"/>
    </row>
    <row r="35" spans="1:14" ht="15.75" thickBot="1" x14ac:dyDescent="0.3">
      <c r="A35" s="25">
        <v>23</v>
      </c>
      <c r="B35" s="26">
        <v>31</v>
      </c>
      <c r="C35" s="43">
        <v>0</v>
      </c>
      <c r="D35" s="28">
        <v>13158.968334371699</v>
      </c>
      <c r="E35" s="30">
        <v>13158.97</v>
      </c>
      <c r="F35" s="30" t="s">
        <v>13</v>
      </c>
      <c r="G35" s="31" t="s">
        <v>14</v>
      </c>
      <c r="H35" s="30">
        <v>-0.03</v>
      </c>
      <c r="I35" s="30">
        <v>-0.03</v>
      </c>
      <c r="J35" s="29"/>
      <c r="K35" s="30"/>
      <c r="L35" s="29"/>
      <c r="M35" s="30"/>
      <c r="N35" s="51">
        <f>SUM(I35-J35)</f>
        <v>-0.03</v>
      </c>
    </row>
    <row r="36" spans="1:14" ht="15.75" thickBot="1" x14ac:dyDescent="0.3">
      <c r="A36" s="25">
        <v>24</v>
      </c>
      <c r="B36" s="26">
        <v>32</v>
      </c>
      <c r="C36" s="43">
        <v>-6898.69</v>
      </c>
      <c r="D36" s="28">
        <v>13158.968334371699</v>
      </c>
      <c r="E36" s="30">
        <v>6260.28</v>
      </c>
      <c r="F36" s="30"/>
      <c r="G36" s="30"/>
      <c r="H36" s="30"/>
      <c r="I36" s="30">
        <v>6260.28</v>
      </c>
      <c r="J36" s="29">
        <v>6260.28</v>
      </c>
      <c r="K36" s="31">
        <v>45579</v>
      </c>
      <c r="L36" s="29"/>
      <c r="M36" s="31"/>
      <c r="N36" s="51">
        <f>SUM(I36-J36)</f>
        <v>0</v>
      </c>
    </row>
    <row r="37" spans="1:14" x14ac:dyDescent="0.25">
      <c r="A37" s="56">
        <v>25</v>
      </c>
      <c r="B37" s="13">
        <v>33</v>
      </c>
      <c r="C37" s="44">
        <v>0</v>
      </c>
      <c r="D37" s="58">
        <v>15932.046103421186</v>
      </c>
      <c r="E37" s="34">
        <v>15932.05</v>
      </c>
      <c r="F37" s="16">
        <v>15932.05</v>
      </c>
      <c r="G37" s="18">
        <v>45460</v>
      </c>
      <c r="H37" s="16">
        <v>0</v>
      </c>
      <c r="I37" s="16">
        <v>0</v>
      </c>
      <c r="J37" s="17"/>
      <c r="K37" s="16"/>
      <c r="L37" s="17"/>
      <c r="M37" s="16"/>
      <c r="N37" s="48">
        <f>SUM(I37-J37)</f>
        <v>0</v>
      </c>
    </row>
    <row r="38" spans="1:14" ht="15.75" thickBot="1" x14ac:dyDescent="0.3">
      <c r="A38" s="57"/>
      <c r="B38" s="19">
        <v>34</v>
      </c>
      <c r="C38" s="33"/>
      <c r="D38" s="65"/>
      <c r="E38" s="21"/>
      <c r="F38" s="22"/>
      <c r="G38" s="22"/>
      <c r="H38" s="22"/>
      <c r="I38" s="22"/>
      <c r="J38" s="23"/>
      <c r="K38" s="22"/>
      <c r="L38" s="23"/>
      <c r="M38" s="22"/>
      <c r="N38" s="53"/>
    </row>
    <row r="39" spans="1:14" ht="15.75" thickBot="1" x14ac:dyDescent="0.3">
      <c r="A39" s="25">
        <v>26</v>
      </c>
      <c r="B39" s="26">
        <v>35</v>
      </c>
      <c r="C39" s="43">
        <v>-0.09</v>
      </c>
      <c r="D39" s="28">
        <v>14402.707533114826</v>
      </c>
      <c r="E39" s="30">
        <v>14402.62</v>
      </c>
      <c r="F39" s="30"/>
      <c r="G39" s="30"/>
      <c r="H39" s="30"/>
      <c r="I39" s="30">
        <v>14402.62</v>
      </c>
      <c r="J39" s="29"/>
      <c r="K39" s="30"/>
      <c r="L39" s="29"/>
      <c r="M39" s="30"/>
      <c r="N39" s="51">
        <f>SUM(I39-J39)</f>
        <v>14402.62</v>
      </c>
    </row>
    <row r="40" spans="1:14" x14ac:dyDescent="0.25">
      <c r="A40" s="56">
        <v>27</v>
      </c>
      <c r="B40" s="13">
        <v>36</v>
      </c>
      <c r="C40" s="44">
        <v>-521.66</v>
      </c>
      <c r="D40" s="58">
        <v>16857.940840263294</v>
      </c>
      <c r="E40" s="34">
        <v>16336.28</v>
      </c>
      <c r="F40" s="16"/>
      <c r="G40" s="16"/>
      <c r="H40" s="16"/>
      <c r="I40" s="16">
        <v>16336.28</v>
      </c>
      <c r="J40" s="17"/>
      <c r="K40" s="16"/>
      <c r="L40" s="17"/>
      <c r="M40" s="16"/>
      <c r="N40" s="48">
        <f>SUM(I40-J40)</f>
        <v>16336.28</v>
      </c>
    </row>
    <row r="41" spans="1:14" ht="15.75" thickBot="1" x14ac:dyDescent="0.3">
      <c r="A41" s="57"/>
      <c r="B41" s="19">
        <v>37</v>
      </c>
      <c r="C41" s="33"/>
      <c r="D41" s="65"/>
      <c r="E41" s="21"/>
      <c r="F41" s="22"/>
      <c r="G41" s="22"/>
      <c r="H41" s="22"/>
      <c r="I41" s="22"/>
      <c r="J41" s="23"/>
      <c r="K41" s="22"/>
      <c r="L41" s="23"/>
      <c r="M41" s="22"/>
      <c r="N41" s="53"/>
    </row>
    <row r="42" spans="1:14" ht="15.75" thickBot="1" x14ac:dyDescent="0.3">
      <c r="A42" s="25">
        <v>28</v>
      </c>
      <c r="B42" s="26">
        <v>38</v>
      </c>
      <c r="C42" s="43">
        <v>17636.080000000002</v>
      </c>
      <c r="D42" s="28">
        <v>13158.968334371699</v>
      </c>
      <c r="E42" s="29">
        <f>D42+C42</f>
        <v>30795.048334371699</v>
      </c>
      <c r="F42" s="30">
        <v>2322.2199999999998</v>
      </c>
      <c r="G42" s="31">
        <v>45460</v>
      </c>
      <c r="H42" s="30">
        <v>28472.83</v>
      </c>
      <c r="I42" s="30">
        <v>28472.83</v>
      </c>
      <c r="J42" s="29"/>
      <c r="K42" s="30"/>
      <c r="L42" s="29"/>
      <c r="M42" s="30"/>
      <c r="N42" s="51">
        <f>SUM(I42-J42)</f>
        <v>28472.83</v>
      </c>
    </row>
    <row r="43" spans="1:14" x14ac:dyDescent="0.25">
      <c r="A43" s="56">
        <v>29</v>
      </c>
      <c r="B43" s="13">
        <v>39</v>
      </c>
      <c r="C43" s="44">
        <v>2236.08</v>
      </c>
      <c r="D43" s="58">
        <v>15922.833220467533</v>
      </c>
      <c r="E43" s="45">
        <f>D43+C43</f>
        <v>18158.913220467533</v>
      </c>
      <c r="F43" s="35">
        <v>10000</v>
      </c>
      <c r="G43" s="36">
        <v>45428</v>
      </c>
      <c r="H43" s="37">
        <v>8158.91</v>
      </c>
      <c r="I43" s="38">
        <v>8158.91</v>
      </c>
      <c r="J43" s="17"/>
      <c r="K43" s="16"/>
      <c r="L43" s="17"/>
      <c r="M43" s="16"/>
      <c r="N43" s="48">
        <f>SUM(I43-J43)</f>
        <v>8158.91</v>
      </c>
    </row>
    <row r="44" spans="1:14" ht="15.75" thickBot="1" x14ac:dyDescent="0.3">
      <c r="A44" s="57"/>
      <c r="B44" s="19">
        <v>40</v>
      </c>
      <c r="C44" s="33"/>
      <c r="D44" s="65"/>
      <c r="E44" s="39"/>
      <c r="F44" s="39"/>
      <c r="G44" s="41"/>
      <c r="H44" s="41"/>
      <c r="I44" s="42"/>
      <c r="J44" s="23"/>
      <c r="K44" s="22"/>
      <c r="L44" s="23"/>
      <c r="M44" s="22"/>
      <c r="N44" s="53"/>
    </row>
    <row r="45" spans="1:14" x14ac:dyDescent="0.25">
      <c r="A45" s="56">
        <v>30</v>
      </c>
      <c r="B45" s="13">
        <v>41</v>
      </c>
      <c r="C45" s="14">
        <v>0</v>
      </c>
      <c r="D45" s="66">
        <v>15922.833220467533</v>
      </c>
      <c r="E45" s="34">
        <v>15922.83</v>
      </c>
      <c r="F45" s="16"/>
      <c r="G45" s="16"/>
      <c r="H45" s="16"/>
      <c r="I45" s="16">
        <v>15922.83</v>
      </c>
      <c r="J45" s="17"/>
      <c r="K45" s="16"/>
      <c r="L45" s="17"/>
      <c r="M45" s="16"/>
      <c r="N45" s="48">
        <f>SUM(I45-J45)</f>
        <v>15922.83</v>
      </c>
    </row>
    <row r="46" spans="1:14" ht="15.75" thickBot="1" x14ac:dyDescent="0.3">
      <c r="A46" s="57"/>
      <c r="B46" s="19">
        <v>42</v>
      </c>
      <c r="C46" s="20"/>
      <c r="D46" s="67"/>
      <c r="E46" s="21"/>
      <c r="F46" s="22"/>
      <c r="G46" s="22"/>
      <c r="H46" s="22"/>
      <c r="I46" s="22"/>
      <c r="J46" s="23"/>
      <c r="K46" s="22"/>
      <c r="L46" s="23"/>
      <c r="M46" s="22"/>
      <c r="N46" s="53"/>
    </row>
    <row r="47" spans="1:14" ht="15.75" thickBot="1" x14ac:dyDescent="0.3">
      <c r="A47" s="25">
        <v>31</v>
      </c>
      <c r="B47" s="46">
        <v>43</v>
      </c>
      <c r="C47" s="43">
        <v>3636.08</v>
      </c>
      <c r="D47" s="47">
        <v>13320.193786060623</v>
      </c>
      <c r="E47" s="29">
        <f>D47+C47</f>
        <v>16956.273786060621</v>
      </c>
      <c r="F47" s="30" t="s">
        <v>15</v>
      </c>
      <c r="G47" s="31" t="s">
        <v>16</v>
      </c>
      <c r="H47" s="30">
        <v>3636.08</v>
      </c>
      <c r="I47" s="30">
        <v>3636.08</v>
      </c>
      <c r="J47" s="29"/>
      <c r="K47" s="30"/>
      <c r="L47" s="29"/>
      <c r="M47" s="30"/>
      <c r="N47" s="51">
        <f>SUM(I47-J47)</f>
        <v>3636.08</v>
      </c>
    </row>
    <row r="48" spans="1:14" ht="15.75" thickBot="1" x14ac:dyDescent="0.3">
      <c r="A48" s="25">
        <v>32</v>
      </c>
      <c r="B48" s="46">
        <v>46</v>
      </c>
      <c r="C48" s="43">
        <v>0</v>
      </c>
      <c r="D48" s="47">
        <v>13158.968334371699</v>
      </c>
      <c r="E48" s="30">
        <v>13158.97</v>
      </c>
      <c r="F48" s="30">
        <v>8000</v>
      </c>
      <c r="G48" s="31">
        <v>45453</v>
      </c>
      <c r="H48" s="30">
        <v>5158.97</v>
      </c>
      <c r="I48" s="30">
        <v>5158.97</v>
      </c>
      <c r="J48" s="29">
        <v>5159</v>
      </c>
      <c r="K48" s="31">
        <v>45583</v>
      </c>
      <c r="L48" s="29"/>
      <c r="M48" s="31"/>
      <c r="N48" s="51">
        <f>SUM(I48-J48)</f>
        <v>-2.9999999999745341E-2</v>
      </c>
    </row>
    <row r="49" spans="1:14" ht="15.75" thickBot="1" x14ac:dyDescent="0.3">
      <c r="A49" s="25">
        <v>33</v>
      </c>
      <c r="B49" s="46">
        <v>48.49</v>
      </c>
      <c r="C49" s="27">
        <v>-4463.92</v>
      </c>
      <c r="D49" s="47">
        <v>15932.046103421186</v>
      </c>
      <c r="E49" s="29">
        <v>11468.13</v>
      </c>
      <c r="F49" s="30">
        <v>20000</v>
      </c>
      <c r="G49" s="31">
        <v>45425</v>
      </c>
      <c r="H49" s="30"/>
      <c r="I49" s="29">
        <f>SUM(E49-F49)</f>
        <v>-8531.8700000000008</v>
      </c>
      <c r="J49" s="29"/>
      <c r="K49" s="30"/>
      <c r="L49" s="29"/>
      <c r="M49" s="30"/>
      <c r="N49" s="51">
        <f>SUM(I49-J49)</f>
        <v>-8531.8700000000008</v>
      </c>
    </row>
    <row r="50" spans="1:14" ht="15.75" thickBot="1" x14ac:dyDescent="0.3">
      <c r="A50" s="25">
        <v>34</v>
      </c>
      <c r="B50" s="46">
        <v>50</v>
      </c>
      <c r="C50" s="27">
        <v>17363.080000000002</v>
      </c>
      <c r="D50" s="47">
        <v>13158.968334371699</v>
      </c>
      <c r="E50" s="29">
        <f>D50+C50</f>
        <v>30522.048334371699</v>
      </c>
      <c r="F50" s="30"/>
      <c r="G50" s="30"/>
      <c r="H50" s="30"/>
      <c r="I50" s="30">
        <v>30522.05</v>
      </c>
      <c r="J50" s="29"/>
      <c r="K50" s="30"/>
      <c r="L50" s="29"/>
      <c r="M50" s="30"/>
      <c r="N50" s="51">
        <f>SUM(I50-J50)</f>
        <v>30522.05</v>
      </c>
    </row>
    <row r="51" spans="1:14" ht="15.75" thickBot="1" x14ac:dyDescent="0.3">
      <c r="A51" s="25">
        <v>35</v>
      </c>
      <c r="B51" s="46">
        <v>51</v>
      </c>
      <c r="C51" s="27">
        <v>17636.080000000002</v>
      </c>
      <c r="D51" s="47">
        <v>13158.968334371699</v>
      </c>
      <c r="E51" s="29">
        <f>D51+C51</f>
        <v>30795.048334371699</v>
      </c>
      <c r="F51" s="30">
        <v>10000</v>
      </c>
      <c r="G51" s="31">
        <v>45425</v>
      </c>
      <c r="H51" s="30">
        <v>20795</v>
      </c>
      <c r="I51" s="30">
        <v>20795</v>
      </c>
      <c r="J51" s="29"/>
      <c r="K51" s="30"/>
      <c r="L51" s="29"/>
      <c r="M51" s="30"/>
      <c r="N51" s="51">
        <f>SUM(I51-J51)</f>
        <v>20795</v>
      </c>
    </row>
    <row r="52" spans="1:14" x14ac:dyDescent="0.25">
      <c r="A52" s="56">
        <v>36</v>
      </c>
      <c r="B52" s="13">
        <v>52</v>
      </c>
      <c r="C52" s="44">
        <v>0</v>
      </c>
      <c r="D52" s="58">
        <v>21450.562992659205</v>
      </c>
      <c r="E52" s="34">
        <v>21450.560000000001</v>
      </c>
      <c r="F52" s="16">
        <v>21450.560000000001</v>
      </c>
      <c r="G52" s="18">
        <v>45456</v>
      </c>
      <c r="H52" s="16">
        <v>0</v>
      </c>
      <c r="I52" s="16">
        <v>0</v>
      </c>
      <c r="J52" s="17"/>
      <c r="K52" s="16"/>
      <c r="L52" s="17"/>
      <c r="M52" s="16"/>
      <c r="N52" s="48">
        <f>SUM(I52-J52)</f>
        <v>0</v>
      </c>
    </row>
    <row r="53" spans="1:14" x14ac:dyDescent="0.25">
      <c r="A53" s="63"/>
      <c r="B53" s="2">
        <v>53</v>
      </c>
      <c r="C53" s="10"/>
      <c r="D53" s="64"/>
      <c r="E53" s="4"/>
      <c r="F53" s="1"/>
      <c r="G53" s="1"/>
      <c r="H53" s="1"/>
      <c r="I53" s="1"/>
      <c r="J53" s="8"/>
      <c r="K53" s="1"/>
      <c r="L53" s="8"/>
      <c r="M53" s="1"/>
      <c r="N53" s="54"/>
    </row>
    <row r="54" spans="1:14" x14ac:dyDescent="0.25">
      <c r="A54" s="63"/>
      <c r="B54" s="2">
        <v>82</v>
      </c>
      <c r="C54" s="10"/>
      <c r="D54" s="64"/>
      <c r="E54" s="4"/>
      <c r="F54" s="1"/>
      <c r="G54" s="1"/>
      <c r="H54" s="1"/>
      <c r="I54" s="1"/>
      <c r="J54" s="8"/>
      <c r="K54" s="1"/>
      <c r="L54" s="8"/>
      <c r="M54" s="1"/>
      <c r="N54" s="54"/>
    </row>
    <row r="55" spans="1:14" ht="15.75" thickBot="1" x14ac:dyDescent="0.3">
      <c r="A55" s="57"/>
      <c r="B55" s="19">
        <v>83</v>
      </c>
      <c r="C55" s="33"/>
      <c r="D55" s="65"/>
      <c r="E55" s="21"/>
      <c r="F55" s="22"/>
      <c r="G55" s="22"/>
      <c r="H55" s="22"/>
      <c r="I55" s="22"/>
      <c r="J55" s="23"/>
      <c r="K55" s="22"/>
      <c r="L55" s="23"/>
      <c r="M55" s="22"/>
      <c r="N55" s="53"/>
    </row>
    <row r="56" spans="1:14" ht="15.75" thickBot="1" x14ac:dyDescent="0.3">
      <c r="A56" s="25">
        <v>37</v>
      </c>
      <c r="B56" s="26">
        <v>54</v>
      </c>
      <c r="C56" s="27">
        <v>563.95000000000005</v>
      </c>
      <c r="D56" s="28">
        <v>13158.968334371699</v>
      </c>
      <c r="E56" s="29">
        <f>D56+C56</f>
        <v>13722.9183343717</v>
      </c>
      <c r="F56" s="30"/>
      <c r="G56" s="30"/>
      <c r="H56" s="30"/>
      <c r="I56" s="30">
        <v>13722.92</v>
      </c>
      <c r="J56" s="29"/>
      <c r="K56" s="30"/>
      <c r="L56" s="29"/>
      <c r="M56" s="30"/>
      <c r="N56" s="51">
        <f>SUM(I56-J56)</f>
        <v>13722.92</v>
      </c>
    </row>
    <row r="57" spans="1:14" ht="15.75" thickBot="1" x14ac:dyDescent="0.3">
      <c r="A57" s="25">
        <v>38</v>
      </c>
      <c r="B57" s="26">
        <v>55</v>
      </c>
      <c r="C57" s="27">
        <v>17636.080000000002</v>
      </c>
      <c r="D57" s="28">
        <v>13158.968334371699</v>
      </c>
      <c r="E57" s="29">
        <f>D57+C57</f>
        <v>30795.048334371699</v>
      </c>
      <c r="F57" s="30"/>
      <c r="G57" s="30"/>
      <c r="H57" s="30"/>
      <c r="I57" s="30">
        <v>30795.05</v>
      </c>
      <c r="J57" s="29"/>
      <c r="K57" s="30"/>
      <c r="L57" s="29"/>
      <c r="M57" s="30"/>
      <c r="N57" s="51">
        <f>SUM(I57-J57)</f>
        <v>30795.05</v>
      </c>
    </row>
    <row r="58" spans="1:14" ht="15.75" thickBot="1" x14ac:dyDescent="0.3">
      <c r="A58" s="25">
        <v>39</v>
      </c>
      <c r="B58" s="26">
        <v>56</v>
      </c>
      <c r="C58" s="27">
        <v>0</v>
      </c>
      <c r="D58" s="28">
        <v>13158.968334371699</v>
      </c>
      <c r="E58" s="30">
        <v>13158.97</v>
      </c>
      <c r="F58" s="30"/>
      <c r="G58" s="30"/>
      <c r="H58" s="30"/>
      <c r="I58" s="30">
        <v>13158.97</v>
      </c>
      <c r="J58" s="29"/>
      <c r="K58" s="30"/>
      <c r="L58" s="29"/>
      <c r="M58" s="30"/>
      <c r="N58" s="51">
        <f>SUM(I58-J58)</f>
        <v>13158.97</v>
      </c>
    </row>
    <row r="59" spans="1:14" ht="15.75" thickBot="1" x14ac:dyDescent="0.3">
      <c r="A59" s="25">
        <v>40</v>
      </c>
      <c r="B59" s="26">
        <v>57</v>
      </c>
      <c r="C59" s="27">
        <v>0</v>
      </c>
      <c r="D59" s="28">
        <v>13158.968334371699</v>
      </c>
      <c r="E59" s="30">
        <v>13158.97</v>
      </c>
      <c r="F59" s="30"/>
      <c r="G59" s="30"/>
      <c r="H59" s="30"/>
      <c r="I59" s="30">
        <v>13158.97</v>
      </c>
      <c r="J59" s="29"/>
      <c r="K59" s="30"/>
      <c r="L59" s="29"/>
      <c r="M59" s="30"/>
      <c r="N59" s="51">
        <f>SUM(I59-J59)</f>
        <v>13158.97</v>
      </c>
    </row>
    <row r="60" spans="1:14" x14ac:dyDescent="0.25">
      <c r="A60" s="56">
        <v>41</v>
      </c>
      <c r="B60" s="13">
        <v>58</v>
      </c>
      <c r="C60" s="14">
        <v>38480.46</v>
      </c>
      <c r="D60" s="58">
        <v>22262.05</v>
      </c>
      <c r="E60" s="45">
        <v>60742.51</v>
      </c>
      <c r="F60" s="35">
        <v>60743</v>
      </c>
      <c r="G60" s="36">
        <v>45425</v>
      </c>
      <c r="H60" s="37">
        <v>0</v>
      </c>
      <c r="I60" s="38">
        <v>0</v>
      </c>
      <c r="J60" s="17"/>
      <c r="K60" s="16"/>
      <c r="L60" s="17"/>
      <c r="M60" s="16"/>
      <c r="N60" s="48">
        <f>SUM(I60-J60)</f>
        <v>0</v>
      </c>
    </row>
    <row r="61" spans="1:14" ht="15.75" thickBot="1" x14ac:dyDescent="0.3">
      <c r="A61" s="62"/>
      <c r="B61" s="19">
        <v>59</v>
      </c>
      <c r="C61" s="20"/>
      <c r="D61" s="59"/>
      <c r="E61" s="39"/>
      <c r="F61" s="39" t="s">
        <v>17</v>
      </c>
      <c r="G61" s="40" t="s">
        <v>18</v>
      </c>
      <c r="H61" s="41"/>
      <c r="I61" s="42"/>
      <c r="J61" s="23"/>
      <c r="K61" s="22"/>
      <c r="L61" s="23"/>
      <c r="M61" s="22"/>
      <c r="N61" s="53"/>
    </row>
    <row r="62" spans="1:14" ht="15.75" thickBot="1" x14ac:dyDescent="0.3">
      <c r="A62" s="25">
        <v>42</v>
      </c>
      <c r="B62" s="26">
        <v>60.75</v>
      </c>
      <c r="C62" s="27">
        <v>17636.080000000002</v>
      </c>
      <c r="D62" s="28">
        <v>16033.39</v>
      </c>
      <c r="E62" s="29">
        <f>D62+C62</f>
        <v>33669.47</v>
      </c>
      <c r="F62" s="30">
        <v>2000</v>
      </c>
      <c r="G62" s="31">
        <v>45482</v>
      </c>
      <c r="H62" s="29">
        <f>SUM(E62-F62)</f>
        <v>31669.47</v>
      </c>
      <c r="I62" s="29">
        <f>SUM(H62)</f>
        <v>31669.47</v>
      </c>
      <c r="J62" s="29">
        <v>3000</v>
      </c>
      <c r="K62" s="31">
        <v>45576</v>
      </c>
      <c r="L62" s="29"/>
      <c r="M62" s="31"/>
      <c r="N62" s="51">
        <f>SUM(I62-J62)</f>
        <v>28669.47</v>
      </c>
    </row>
    <row r="63" spans="1:14" ht="15.75" thickBot="1" x14ac:dyDescent="0.3">
      <c r="A63" s="25">
        <v>43</v>
      </c>
      <c r="B63" s="26">
        <v>61</v>
      </c>
      <c r="C63" s="27">
        <v>165.86</v>
      </c>
      <c r="D63" s="28">
        <v>13158.968334371699</v>
      </c>
      <c r="E63" s="29">
        <f>D63+C63</f>
        <v>13324.828334371699</v>
      </c>
      <c r="F63" s="30"/>
      <c r="G63" s="30"/>
      <c r="H63" s="30"/>
      <c r="I63" s="30">
        <v>13324.83</v>
      </c>
      <c r="J63" s="29"/>
      <c r="K63" s="30"/>
      <c r="L63" s="29"/>
      <c r="M63" s="30"/>
      <c r="N63" s="51">
        <f>SUM(I63-J63)</f>
        <v>13324.83</v>
      </c>
    </row>
    <row r="64" spans="1:14" ht="15.75" thickBot="1" x14ac:dyDescent="0.3">
      <c r="A64" s="25">
        <v>44</v>
      </c>
      <c r="B64" s="26">
        <v>62</v>
      </c>
      <c r="C64" s="27">
        <v>17636.080000000002</v>
      </c>
      <c r="D64" s="28">
        <v>13158.968334371699</v>
      </c>
      <c r="E64" s="29">
        <f>D64+C64</f>
        <v>30795.048334371699</v>
      </c>
      <c r="F64" s="30"/>
      <c r="G64" s="30"/>
      <c r="H64" s="30"/>
      <c r="I64" s="30">
        <v>30795.05</v>
      </c>
      <c r="J64" s="29"/>
      <c r="K64" s="30"/>
      <c r="L64" s="29"/>
      <c r="M64" s="30"/>
      <c r="N64" s="51">
        <f>SUM(I64-J64)</f>
        <v>30795.05</v>
      </c>
    </row>
    <row r="65" spans="1:14" ht="15.75" thickBot="1" x14ac:dyDescent="0.3">
      <c r="A65" s="25">
        <v>45</v>
      </c>
      <c r="B65" s="26">
        <v>63</v>
      </c>
      <c r="C65" s="27">
        <v>17636.080000000002</v>
      </c>
      <c r="D65" s="28">
        <v>13158.968334371699</v>
      </c>
      <c r="E65" s="29">
        <f>D65+C65</f>
        <v>30795.048334371699</v>
      </c>
      <c r="F65" s="30"/>
      <c r="G65" s="30"/>
      <c r="H65" s="30"/>
      <c r="I65" s="30">
        <v>30795.05</v>
      </c>
      <c r="J65" s="29"/>
      <c r="K65" s="30"/>
      <c r="L65" s="29"/>
      <c r="M65" s="30"/>
      <c r="N65" s="51">
        <f>SUM(I65-J65)</f>
        <v>30795.05</v>
      </c>
    </row>
    <row r="66" spans="1:14" x14ac:dyDescent="0.25">
      <c r="A66" s="56">
        <v>46</v>
      </c>
      <c r="B66" s="13">
        <v>64</v>
      </c>
      <c r="C66" s="14">
        <v>-917.33</v>
      </c>
      <c r="D66" s="58">
        <v>21413.711460844595</v>
      </c>
      <c r="E66" s="34">
        <v>20496.38</v>
      </c>
      <c r="F66" s="16"/>
      <c r="G66" s="16"/>
      <c r="H66" s="16"/>
      <c r="I66" s="16">
        <v>20496.38</v>
      </c>
      <c r="J66" s="17"/>
      <c r="K66" s="16"/>
      <c r="L66" s="17"/>
      <c r="M66" s="16"/>
      <c r="N66" s="48">
        <f>SUM(I66-J66)</f>
        <v>20496.38</v>
      </c>
    </row>
    <row r="67" spans="1:14" x14ac:dyDescent="0.25">
      <c r="A67" s="63"/>
      <c r="B67" s="2">
        <v>65</v>
      </c>
      <c r="C67" s="3"/>
      <c r="D67" s="64"/>
      <c r="E67" s="4"/>
      <c r="F67" s="1"/>
      <c r="G67" s="1"/>
      <c r="H67" s="1"/>
      <c r="I67" s="1"/>
      <c r="J67" s="8"/>
      <c r="K67" s="1"/>
      <c r="L67" s="8"/>
      <c r="M67" s="1"/>
      <c r="N67" s="54"/>
    </row>
    <row r="68" spans="1:14" x14ac:dyDescent="0.25">
      <c r="A68" s="63"/>
      <c r="B68" s="2">
        <v>70</v>
      </c>
      <c r="C68" s="3"/>
      <c r="D68" s="64"/>
      <c r="E68" s="4"/>
      <c r="F68" s="1"/>
      <c r="G68" s="1"/>
      <c r="H68" s="1"/>
      <c r="I68" s="1"/>
      <c r="J68" s="8"/>
      <c r="K68" s="1"/>
      <c r="L68" s="8"/>
      <c r="M68" s="1"/>
      <c r="N68" s="54"/>
    </row>
    <row r="69" spans="1:14" ht="15.75" thickBot="1" x14ac:dyDescent="0.3">
      <c r="A69" s="57"/>
      <c r="B69" s="19">
        <v>71</v>
      </c>
      <c r="C69" s="20"/>
      <c r="D69" s="65"/>
      <c r="E69" s="21"/>
      <c r="F69" s="22"/>
      <c r="G69" s="22"/>
      <c r="H69" s="22"/>
      <c r="I69" s="22"/>
      <c r="J69" s="23"/>
      <c r="K69" s="22"/>
      <c r="L69" s="23"/>
      <c r="M69" s="22"/>
      <c r="N69" s="53"/>
    </row>
    <row r="70" spans="1:14" ht="15.75" thickBot="1" x14ac:dyDescent="0.3">
      <c r="A70" s="25">
        <v>47</v>
      </c>
      <c r="B70" s="26">
        <v>66</v>
      </c>
      <c r="C70" s="27">
        <v>4276.1400000000003</v>
      </c>
      <c r="D70" s="28">
        <v>13168.181217325351</v>
      </c>
      <c r="E70" s="29">
        <f>D70+C70</f>
        <v>17444.321217325352</v>
      </c>
      <c r="F70" s="30">
        <v>13170</v>
      </c>
      <c r="G70" s="31">
        <v>45448</v>
      </c>
      <c r="H70" s="30">
        <v>4274.32</v>
      </c>
      <c r="I70" s="30">
        <v>4274.32</v>
      </c>
      <c r="J70" s="29"/>
      <c r="K70" s="30"/>
      <c r="L70" s="29"/>
      <c r="M70" s="30"/>
      <c r="N70" s="51">
        <f>SUM(I70-J70)</f>
        <v>4274.32</v>
      </c>
    </row>
    <row r="71" spans="1:14" ht="15.75" thickBot="1" x14ac:dyDescent="0.3">
      <c r="A71" s="25">
        <v>48</v>
      </c>
      <c r="B71" s="26">
        <v>67</v>
      </c>
      <c r="C71" s="27">
        <v>0</v>
      </c>
      <c r="D71" s="28">
        <v>14080.256629736978</v>
      </c>
      <c r="E71" s="30">
        <v>14080.26</v>
      </c>
      <c r="F71" s="30">
        <v>16858</v>
      </c>
      <c r="G71" s="31">
        <v>45448</v>
      </c>
      <c r="H71" s="30">
        <v>-2777.74</v>
      </c>
      <c r="I71" s="30">
        <v>-2777.74</v>
      </c>
      <c r="J71" s="29"/>
      <c r="K71" s="30"/>
      <c r="L71" s="29"/>
      <c r="M71" s="30"/>
      <c r="N71" s="51">
        <f>SUM(I71-J71)</f>
        <v>-2777.74</v>
      </c>
    </row>
    <row r="72" spans="1:14" x14ac:dyDescent="0.25">
      <c r="A72" s="56">
        <v>49</v>
      </c>
      <c r="B72" s="13">
        <v>68</v>
      </c>
      <c r="C72" s="14">
        <v>-31.72</v>
      </c>
      <c r="D72" s="58">
        <v>16844.121515832816</v>
      </c>
      <c r="E72" s="35">
        <v>16812.400000000001</v>
      </c>
      <c r="F72" s="35">
        <v>10000</v>
      </c>
      <c r="G72" s="36">
        <v>45425</v>
      </c>
      <c r="H72" s="37">
        <f>SUM(E72-F72-F73)</f>
        <v>889.57000000000153</v>
      </c>
      <c r="I72" s="38">
        <f>SUM(H72)</f>
        <v>889.57000000000153</v>
      </c>
      <c r="J72" s="17">
        <v>889.57</v>
      </c>
      <c r="K72" s="18">
        <v>45575</v>
      </c>
      <c r="L72" s="17">
        <v>889.57</v>
      </c>
      <c r="M72" s="18">
        <v>45575</v>
      </c>
      <c r="N72" s="48">
        <f>SUM(H72-I72)</f>
        <v>0</v>
      </c>
    </row>
    <row r="73" spans="1:14" ht="15.75" thickBot="1" x14ac:dyDescent="0.3">
      <c r="A73" s="57"/>
      <c r="B73" s="19">
        <v>69</v>
      </c>
      <c r="C73" s="20"/>
      <c r="D73" s="65"/>
      <c r="E73" s="39"/>
      <c r="F73" s="39">
        <v>5922.83</v>
      </c>
      <c r="G73" s="40">
        <v>45448</v>
      </c>
      <c r="H73" s="41"/>
      <c r="I73" s="42"/>
      <c r="J73" s="23"/>
      <c r="K73" s="22"/>
      <c r="L73" s="23"/>
      <c r="M73" s="22"/>
      <c r="N73" s="53"/>
    </row>
    <row r="74" spans="1:14" ht="15.75" thickBot="1" x14ac:dyDescent="0.3">
      <c r="A74" s="25">
        <v>50</v>
      </c>
      <c r="B74" s="26">
        <v>72</v>
      </c>
      <c r="C74" s="43">
        <v>17636.080000000002</v>
      </c>
      <c r="D74" s="28">
        <v>13158.968334371699</v>
      </c>
      <c r="E74" s="29">
        <f>D74+C74</f>
        <v>30795.048334371699</v>
      </c>
      <c r="F74" s="30"/>
      <c r="G74" s="30"/>
      <c r="H74" s="30"/>
      <c r="I74" s="29">
        <f>SUM(E74)</f>
        <v>30795.048334371699</v>
      </c>
      <c r="J74" s="29"/>
      <c r="K74" s="30"/>
      <c r="L74" s="29"/>
      <c r="M74" s="30"/>
      <c r="N74" s="51">
        <f>SUM(I74-J74)</f>
        <v>30795.048334371699</v>
      </c>
    </row>
    <row r="75" spans="1:14" ht="15.75" thickBot="1" x14ac:dyDescent="0.3">
      <c r="A75" s="25">
        <v>51</v>
      </c>
      <c r="B75" s="26">
        <v>73</v>
      </c>
      <c r="C75" s="43">
        <v>15636.08</v>
      </c>
      <c r="D75" s="28">
        <v>13168.181217325351</v>
      </c>
      <c r="E75" s="29">
        <f>D75+C75</f>
        <v>28804.261217325351</v>
      </c>
      <c r="F75" s="30">
        <v>10000</v>
      </c>
      <c r="G75" s="31">
        <v>45439</v>
      </c>
      <c r="H75" s="30">
        <v>18804.259999999998</v>
      </c>
      <c r="I75" s="30">
        <v>18804.259999999998</v>
      </c>
      <c r="J75" s="29"/>
      <c r="K75" s="30"/>
      <c r="L75" s="29"/>
      <c r="M75" s="30"/>
      <c r="N75" s="51">
        <f>SUM(I75-J75)</f>
        <v>18804.259999999998</v>
      </c>
    </row>
    <row r="76" spans="1:14" ht="15.75" thickBot="1" x14ac:dyDescent="0.3">
      <c r="A76" s="25">
        <v>52</v>
      </c>
      <c r="B76" s="26">
        <v>74</v>
      </c>
      <c r="C76" s="43">
        <v>0</v>
      </c>
      <c r="D76" s="28">
        <v>13158.968334371699</v>
      </c>
      <c r="E76" s="30">
        <v>13158.97</v>
      </c>
      <c r="F76" s="30">
        <v>10000</v>
      </c>
      <c r="G76" s="31">
        <v>45425</v>
      </c>
      <c r="H76" s="30">
        <v>3158.97</v>
      </c>
      <c r="I76" s="30">
        <v>3158.97</v>
      </c>
      <c r="J76" s="29">
        <v>4000</v>
      </c>
      <c r="K76" s="31">
        <v>45552</v>
      </c>
      <c r="L76" s="29">
        <v>4000</v>
      </c>
      <c r="M76" s="31">
        <v>45552</v>
      </c>
      <c r="N76" s="51">
        <f>SUM(I76-J76)</f>
        <v>-841.0300000000002</v>
      </c>
    </row>
    <row r="77" spans="1:14" ht="15.75" thickBot="1" x14ac:dyDescent="0.3">
      <c r="A77" s="25">
        <v>53</v>
      </c>
      <c r="B77" s="26">
        <v>76</v>
      </c>
      <c r="C77" s="43">
        <v>17636.080000000002</v>
      </c>
      <c r="D77" s="28">
        <v>13158.968334371699</v>
      </c>
      <c r="E77" s="29">
        <f>D77+C77</f>
        <v>30795.048334371699</v>
      </c>
      <c r="F77" s="30"/>
      <c r="G77" s="30"/>
      <c r="H77" s="30"/>
      <c r="I77" s="30">
        <v>30795.05</v>
      </c>
      <c r="J77" s="29"/>
      <c r="K77" s="30"/>
      <c r="L77" s="29"/>
      <c r="M77" s="30"/>
      <c r="N77" s="51">
        <f>SUM(I77-J77)</f>
        <v>30795.05</v>
      </c>
    </row>
    <row r="78" spans="1:14" ht="15.75" thickBot="1" x14ac:dyDescent="0.3">
      <c r="A78" s="25">
        <v>54</v>
      </c>
      <c r="B78" s="26">
        <v>77</v>
      </c>
      <c r="C78" s="43">
        <v>17636.080000000002</v>
      </c>
      <c r="D78" s="28">
        <v>13158.968334371699</v>
      </c>
      <c r="E78" s="29">
        <f>D78+C78</f>
        <v>30795.048334371699</v>
      </c>
      <c r="F78" s="30"/>
      <c r="G78" s="30"/>
      <c r="H78" s="30"/>
      <c r="I78" s="30">
        <v>30795.05</v>
      </c>
      <c r="J78" s="29"/>
      <c r="K78" s="30"/>
      <c r="L78" s="29"/>
      <c r="M78" s="30"/>
      <c r="N78" s="51">
        <f>SUM(I78-J78)</f>
        <v>30795.05</v>
      </c>
    </row>
    <row r="79" spans="1:14" ht="15.75" thickBot="1" x14ac:dyDescent="0.3">
      <c r="A79" s="25">
        <v>55</v>
      </c>
      <c r="B79" s="26">
        <v>78</v>
      </c>
      <c r="C79" s="43">
        <v>17636.080000000002</v>
      </c>
      <c r="D79" s="28">
        <v>13158.968334371699</v>
      </c>
      <c r="E79" s="29">
        <f>D79+C79</f>
        <v>30795.048334371699</v>
      </c>
      <c r="F79" s="30"/>
      <c r="G79" s="30"/>
      <c r="H79" s="30"/>
      <c r="I79" s="30">
        <v>30795.05</v>
      </c>
      <c r="J79" s="29"/>
      <c r="K79" s="30"/>
      <c r="L79" s="29"/>
      <c r="M79" s="30"/>
      <c r="N79" s="51">
        <f>SUM(I79-J79)</f>
        <v>30795.05</v>
      </c>
    </row>
    <row r="80" spans="1:14" ht="15.75" thickBot="1" x14ac:dyDescent="0.3">
      <c r="A80" s="25">
        <v>56</v>
      </c>
      <c r="B80" s="26">
        <v>79</v>
      </c>
      <c r="C80" s="43">
        <v>17118.96</v>
      </c>
      <c r="D80" s="28">
        <v>13158.968334371699</v>
      </c>
      <c r="E80" s="29">
        <f>D80+C80</f>
        <v>30277.928334371696</v>
      </c>
      <c r="F80" s="30">
        <v>15500</v>
      </c>
      <c r="G80" s="31">
        <v>45425</v>
      </c>
      <c r="H80" s="30">
        <v>14777.93</v>
      </c>
      <c r="I80" s="30">
        <v>14777.93</v>
      </c>
      <c r="J80" s="29">
        <v>15173</v>
      </c>
      <c r="K80" s="31">
        <v>45579</v>
      </c>
      <c r="L80" s="29">
        <v>15173</v>
      </c>
      <c r="M80" s="31">
        <v>45579</v>
      </c>
      <c r="N80" s="51">
        <f>SUM(I80-J80)</f>
        <v>-395.06999999999971</v>
      </c>
    </row>
    <row r="81" spans="1:14" x14ac:dyDescent="0.25">
      <c r="A81" s="56">
        <v>57</v>
      </c>
      <c r="B81" s="13">
        <v>80</v>
      </c>
      <c r="C81" s="14">
        <v>-1.72</v>
      </c>
      <c r="D81" s="58">
        <v>15876.768805699272</v>
      </c>
      <c r="E81" s="35">
        <v>15875.05</v>
      </c>
      <c r="F81" s="35">
        <v>10000</v>
      </c>
      <c r="G81" s="36">
        <v>45429</v>
      </c>
      <c r="H81" s="37">
        <v>5875.05</v>
      </c>
      <c r="I81" s="38">
        <v>5875.05</v>
      </c>
      <c r="J81" s="17">
        <v>5876</v>
      </c>
      <c r="K81" s="18">
        <v>45532</v>
      </c>
      <c r="L81" s="17">
        <v>5876</v>
      </c>
      <c r="M81" s="18">
        <v>45532</v>
      </c>
      <c r="N81" s="48">
        <f>SUM(I81-J81)</f>
        <v>-0.9499999999998181</v>
      </c>
    </row>
    <row r="82" spans="1:14" ht="15.75" thickBot="1" x14ac:dyDescent="0.3">
      <c r="A82" s="57"/>
      <c r="B82" s="19">
        <v>81</v>
      </c>
      <c r="C82" s="20"/>
      <c r="D82" s="59"/>
      <c r="E82" s="39"/>
      <c r="F82" s="39"/>
      <c r="G82" s="41"/>
      <c r="H82" s="41"/>
      <c r="I82" s="42"/>
      <c r="J82" s="23"/>
      <c r="K82" s="22"/>
      <c r="L82" s="23"/>
      <c r="M82" s="22"/>
      <c r="N82" s="53"/>
    </row>
    <row r="83" spans="1:14" x14ac:dyDescent="0.25">
      <c r="A83" s="60" t="s">
        <v>4</v>
      </c>
      <c r="B83" s="61"/>
      <c r="C83" s="5"/>
      <c r="D83" s="12">
        <v>837496.2358528591</v>
      </c>
      <c r="E83" s="11">
        <v>1286890.45</v>
      </c>
      <c r="F83" s="6"/>
      <c r="G83" s="6"/>
      <c r="H83" s="6"/>
      <c r="I83" s="6"/>
      <c r="J83" s="7"/>
      <c r="K83" s="6"/>
      <c r="L83" s="7"/>
      <c r="M83" s="6"/>
      <c r="N83" s="55">
        <f>SUM(N2:N82)</f>
        <v>821333.2515548392</v>
      </c>
    </row>
    <row r="84" spans="1:14" x14ac:dyDescent="0.25">
      <c r="N84" s="8"/>
    </row>
    <row r="85" spans="1:14" x14ac:dyDescent="0.25">
      <c r="N85" s="8"/>
    </row>
    <row r="86" spans="1:14" x14ac:dyDescent="0.25">
      <c r="N86" s="8"/>
    </row>
    <row r="87" spans="1:14" x14ac:dyDescent="0.25">
      <c r="N87" s="8"/>
    </row>
    <row r="88" spans="1:14" x14ac:dyDescent="0.25">
      <c r="N88" s="8"/>
    </row>
    <row r="89" spans="1:14" x14ac:dyDescent="0.25">
      <c r="N89" s="8"/>
    </row>
    <row r="90" spans="1:14" x14ac:dyDescent="0.25">
      <c r="N90" s="8"/>
    </row>
    <row r="91" spans="1:14" x14ac:dyDescent="0.25">
      <c r="N91" s="8"/>
    </row>
  </sheetData>
  <mergeCells count="33">
    <mergeCell ref="A2:A4"/>
    <mergeCell ref="D2:D4"/>
    <mergeCell ref="A13:A14"/>
    <mergeCell ref="D13:D14"/>
    <mergeCell ref="A19:A20"/>
    <mergeCell ref="D19:D20"/>
    <mergeCell ref="A21:A22"/>
    <mergeCell ref="D21:D22"/>
    <mergeCell ref="A25:A29"/>
    <mergeCell ref="D25:D29"/>
    <mergeCell ref="A30:A31"/>
    <mergeCell ref="D30:D31"/>
    <mergeCell ref="A33:A34"/>
    <mergeCell ref="D33:D34"/>
    <mergeCell ref="A37:A38"/>
    <mergeCell ref="D37:D38"/>
    <mergeCell ref="A40:A41"/>
    <mergeCell ref="D40:D41"/>
    <mergeCell ref="A43:A44"/>
    <mergeCell ref="D43:D44"/>
    <mergeCell ref="A45:A46"/>
    <mergeCell ref="D45:D46"/>
    <mergeCell ref="A52:A55"/>
    <mergeCell ref="D52:D55"/>
    <mergeCell ref="A81:A82"/>
    <mergeCell ref="D81:D82"/>
    <mergeCell ref="A83:B83"/>
    <mergeCell ref="A60:A61"/>
    <mergeCell ref="D60:D61"/>
    <mergeCell ref="A66:A69"/>
    <mergeCell ref="D66:D69"/>
    <mergeCell ref="A72:A73"/>
    <mergeCell ref="D72:D7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Сенина</dc:creator>
  <cp:lastModifiedBy>1</cp:lastModifiedBy>
  <dcterms:created xsi:type="dcterms:W3CDTF">2024-08-19T06:55:32Z</dcterms:created>
  <dcterms:modified xsi:type="dcterms:W3CDTF">2024-10-25T14:11:51Z</dcterms:modified>
</cp:coreProperties>
</file>