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расчет по решению собрания" sheetId="9" r:id="rId1"/>
    <sheet name="по собственникам" sheetId="10" r:id="rId2"/>
    <sheet name="по участкам" sheetId="13" r:id="rId3"/>
    <sheet name="по соткам" sheetId="12" r:id="rId4"/>
    <sheet name="коэфффициент" sheetId="15" r:id="rId5"/>
    <sheet name="комби 1" sheetId="7" r:id="rId6"/>
    <sheet name="Лист2" sheetId="16" r:id="rId7"/>
  </sheets>
  <calcPr calcId="125725"/>
</workbook>
</file>

<file path=xl/calcChain.xml><?xml version="1.0" encoding="utf-8"?>
<calcChain xmlns="http://schemas.openxmlformats.org/spreadsheetml/2006/main">
  <c r="E18" i="9"/>
  <c r="F18" s="1"/>
  <c r="G18" s="1"/>
  <c r="H18" s="1"/>
  <c r="B19" i="7"/>
  <c r="C18"/>
  <c r="I18" s="1"/>
  <c r="I17"/>
  <c r="D17"/>
  <c r="E17" s="1"/>
  <c r="F17" s="1"/>
  <c r="G17" s="1"/>
  <c r="H17" s="1"/>
  <c r="C17"/>
  <c r="I16"/>
  <c r="C16"/>
  <c r="D16" s="1"/>
  <c r="E16" s="1"/>
  <c r="F16" s="1"/>
  <c r="G16" s="1"/>
  <c r="H16" s="1"/>
  <c r="D15"/>
  <c r="E15" s="1"/>
  <c r="F15" s="1"/>
  <c r="G15" s="1"/>
  <c r="H15" s="1"/>
  <c r="C15"/>
  <c r="I15" s="1"/>
  <c r="C14"/>
  <c r="I14" s="1"/>
  <c r="I13"/>
  <c r="D13"/>
  <c r="E13" s="1"/>
  <c r="F13" s="1"/>
  <c r="G13" s="1"/>
  <c r="H13" s="1"/>
  <c r="C13"/>
  <c r="I12"/>
  <c r="E12"/>
  <c r="D12"/>
  <c r="C12"/>
  <c r="G12" s="1"/>
  <c r="H11"/>
  <c r="D11"/>
  <c r="C11"/>
  <c r="G11" s="1"/>
  <c r="C10"/>
  <c r="E10" s="1"/>
  <c r="I9"/>
  <c r="H9"/>
  <c r="F9"/>
  <c r="E9"/>
  <c r="D9"/>
  <c r="C9"/>
  <c r="G9" s="1"/>
  <c r="I8"/>
  <c r="H8"/>
  <c r="E8"/>
  <c r="D8"/>
  <c r="C8"/>
  <c r="F8" s="1"/>
  <c r="H7"/>
  <c r="D7"/>
  <c r="C7"/>
  <c r="G7" s="1"/>
  <c r="C6"/>
  <c r="E6" s="1"/>
  <c r="I5"/>
  <c r="H5"/>
  <c r="F5"/>
  <c r="E5"/>
  <c r="D5"/>
  <c r="C5"/>
  <c r="G5" s="1"/>
  <c r="I4"/>
  <c r="H4"/>
  <c r="E4"/>
  <c r="D4"/>
  <c r="C4"/>
  <c r="F4" s="1"/>
  <c r="H3"/>
  <c r="D3"/>
  <c r="C3"/>
  <c r="G3" s="1"/>
  <c r="C2"/>
  <c r="E2" s="1"/>
  <c r="G6" l="1"/>
  <c r="G10"/>
  <c r="F2"/>
  <c r="I2"/>
  <c r="I19" s="1"/>
  <c r="F3"/>
  <c r="G4"/>
  <c r="I6"/>
  <c r="F7"/>
  <c r="G8"/>
  <c r="I10"/>
  <c r="F11"/>
  <c r="D2"/>
  <c r="H2"/>
  <c r="E3"/>
  <c r="I3"/>
  <c r="D6"/>
  <c r="H6"/>
  <c r="E7"/>
  <c r="E19" s="1"/>
  <c r="I7"/>
  <c r="D10"/>
  <c r="H10"/>
  <c r="E11"/>
  <c r="I11"/>
  <c r="F12"/>
  <c r="D14"/>
  <c r="E14" s="1"/>
  <c r="F14" s="1"/>
  <c r="G14" s="1"/>
  <c r="H14" s="1"/>
  <c r="D18"/>
  <c r="H18"/>
  <c r="F6"/>
  <c r="F10"/>
  <c r="H12"/>
  <c r="F18"/>
  <c r="G2"/>
  <c r="G19" s="1"/>
  <c r="G18"/>
  <c r="C19"/>
  <c r="E18"/>
  <c r="D19" l="1"/>
  <c r="H19"/>
  <c r="F19"/>
  <c r="F4" i="15"/>
  <c r="F8"/>
  <c r="F12"/>
  <c r="F16"/>
  <c r="E3"/>
  <c r="E7"/>
  <c r="E11"/>
  <c r="E15"/>
  <c r="E2"/>
  <c r="D6"/>
  <c r="H6" s="1"/>
  <c r="D10"/>
  <c r="H10" s="1"/>
  <c r="D14"/>
  <c r="H14" s="1"/>
  <c r="D18"/>
  <c r="H18" s="1"/>
  <c r="C3"/>
  <c r="D3" s="1"/>
  <c r="C4"/>
  <c r="E4" s="1"/>
  <c r="C5"/>
  <c r="F5" s="1"/>
  <c r="C6"/>
  <c r="G6" s="1"/>
  <c r="C7"/>
  <c r="D7" s="1"/>
  <c r="C8"/>
  <c r="E8" s="1"/>
  <c r="C9"/>
  <c r="F9" s="1"/>
  <c r="C10"/>
  <c r="G10" s="1"/>
  <c r="C11"/>
  <c r="D11" s="1"/>
  <c r="C12"/>
  <c r="E12" s="1"/>
  <c r="C13"/>
  <c r="F13" s="1"/>
  <c r="C14"/>
  <c r="G14" s="1"/>
  <c r="C15"/>
  <c r="D15" s="1"/>
  <c r="C16"/>
  <c r="E16" s="1"/>
  <c r="C17"/>
  <c r="F17" s="1"/>
  <c r="C18"/>
  <c r="G18" s="1"/>
  <c r="C2"/>
  <c r="D2" s="1"/>
  <c r="H2" s="1"/>
  <c r="B19"/>
  <c r="J3" i="12"/>
  <c r="J7"/>
  <c r="J11"/>
  <c r="J15"/>
  <c r="J2"/>
  <c r="I5"/>
  <c r="I9"/>
  <c r="I13"/>
  <c r="I17"/>
  <c r="H3"/>
  <c r="H7"/>
  <c r="H11"/>
  <c r="H15"/>
  <c r="H2"/>
  <c r="F3"/>
  <c r="F5"/>
  <c r="F7"/>
  <c r="F9"/>
  <c r="F11"/>
  <c r="F13"/>
  <c r="F15"/>
  <c r="F17"/>
  <c r="F2"/>
  <c r="E4"/>
  <c r="E8"/>
  <c r="E12"/>
  <c r="E16"/>
  <c r="D3"/>
  <c r="K3" s="1"/>
  <c r="D5"/>
  <c r="K5" s="1"/>
  <c r="D7"/>
  <c r="K7" s="1"/>
  <c r="D9"/>
  <c r="K9" s="1"/>
  <c r="D11"/>
  <c r="K11" s="1"/>
  <c r="D13"/>
  <c r="K13" s="1"/>
  <c r="D15"/>
  <c r="K15" s="1"/>
  <c r="D17"/>
  <c r="K17" s="1"/>
  <c r="D2"/>
  <c r="K2" s="1"/>
  <c r="C3"/>
  <c r="I3" s="1"/>
  <c r="C4"/>
  <c r="G4" s="1"/>
  <c r="C5"/>
  <c r="J5" s="1"/>
  <c r="C6"/>
  <c r="E6" s="1"/>
  <c r="C7"/>
  <c r="I7" s="1"/>
  <c r="C8"/>
  <c r="G8" s="1"/>
  <c r="C9"/>
  <c r="J9" s="1"/>
  <c r="C10"/>
  <c r="E10" s="1"/>
  <c r="C11"/>
  <c r="I11" s="1"/>
  <c r="C12"/>
  <c r="G12" s="1"/>
  <c r="C13"/>
  <c r="J13" s="1"/>
  <c r="C14"/>
  <c r="E14" s="1"/>
  <c r="C15"/>
  <c r="I15" s="1"/>
  <c r="C16"/>
  <c r="G16" s="1"/>
  <c r="C17"/>
  <c r="J17" s="1"/>
  <c r="C18"/>
  <c r="E18" s="1"/>
  <c r="C2"/>
  <c r="I2" s="1"/>
  <c r="C3" i="13"/>
  <c r="H3" s="1"/>
  <c r="C4"/>
  <c r="H4" s="1"/>
  <c r="C5"/>
  <c r="H5" s="1"/>
  <c r="C6"/>
  <c r="H6" s="1"/>
  <c r="C7"/>
  <c r="H7" s="1"/>
  <c r="C8"/>
  <c r="H8" s="1"/>
  <c r="C9"/>
  <c r="H9" s="1"/>
  <c r="C10"/>
  <c r="H10" s="1"/>
  <c r="C11"/>
  <c r="H11" s="1"/>
  <c r="C12"/>
  <c r="H12" s="1"/>
  <c r="C13"/>
  <c r="H13" s="1"/>
  <c r="C14"/>
  <c r="H14" s="1"/>
  <c r="C15"/>
  <c r="H15" s="1"/>
  <c r="C16"/>
  <c r="H16" s="1"/>
  <c r="C17"/>
  <c r="H17" s="1"/>
  <c r="C18"/>
  <c r="H18" s="1"/>
  <c r="C2"/>
  <c r="E2" s="1"/>
  <c r="D2"/>
  <c r="F2"/>
  <c r="G2"/>
  <c r="H2"/>
  <c r="I3"/>
  <c r="I5"/>
  <c r="I7"/>
  <c r="I9"/>
  <c r="I11"/>
  <c r="I13"/>
  <c r="I15"/>
  <c r="I17"/>
  <c r="B19"/>
  <c r="C3" i="10"/>
  <c r="C4"/>
  <c r="C5"/>
  <c r="D5" s="1"/>
  <c r="C6"/>
  <c r="C7"/>
  <c r="C8"/>
  <c r="C9"/>
  <c r="D9" s="1"/>
  <c r="C10"/>
  <c r="C11"/>
  <c r="C12"/>
  <c r="C13"/>
  <c r="D13" s="1"/>
  <c r="C14"/>
  <c r="C15"/>
  <c r="C16"/>
  <c r="C17"/>
  <c r="D17" s="1"/>
  <c r="C18"/>
  <c r="C2"/>
  <c r="C19" s="1"/>
  <c r="B19" i="12"/>
  <c r="C19"/>
  <c r="D3" i="10"/>
  <c r="D4"/>
  <c r="D6"/>
  <c r="D7"/>
  <c r="D8"/>
  <c r="D10"/>
  <c r="D11"/>
  <c r="D12"/>
  <c r="D14"/>
  <c r="D15"/>
  <c r="D16"/>
  <c r="D18"/>
  <c r="B19"/>
  <c r="C18" i="9"/>
  <c r="C14"/>
  <c r="D14" s="1"/>
  <c r="C15"/>
  <c r="C16"/>
  <c r="C13"/>
  <c r="C2"/>
  <c r="C19" s="1"/>
  <c r="C17"/>
  <c r="F17"/>
  <c r="H15"/>
  <c r="F13"/>
  <c r="C4"/>
  <c r="C5"/>
  <c r="C6"/>
  <c r="C7"/>
  <c r="D7" s="1"/>
  <c r="D19" s="1"/>
  <c r="C8"/>
  <c r="C9"/>
  <c r="H9"/>
  <c r="C10"/>
  <c r="H10" s="1"/>
  <c r="C11"/>
  <c r="F11"/>
  <c r="C12"/>
  <c r="D12" s="1"/>
  <c r="F7"/>
  <c r="C3"/>
  <c r="H3"/>
  <c r="D4"/>
  <c r="D6"/>
  <c r="D8"/>
  <c r="D10"/>
  <c r="D16"/>
  <c r="D18"/>
  <c r="I18"/>
  <c r="I16"/>
  <c r="G4"/>
  <c r="I6"/>
  <c r="G8"/>
  <c r="G12"/>
  <c r="B19"/>
  <c r="H5"/>
  <c r="D2"/>
  <c r="D15"/>
  <c r="D11"/>
  <c r="D3"/>
  <c r="E6"/>
  <c r="E14"/>
  <c r="F12"/>
  <c r="F8"/>
  <c r="F4"/>
  <c r="F14"/>
  <c r="G3"/>
  <c r="G9"/>
  <c r="G5"/>
  <c r="G15"/>
  <c r="H6"/>
  <c r="H16"/>
  <c r="I11"/>
  <c r="I13"/>
  <c r="I17"/>
  <c r="E11"/>
  <c r="E7"/>
  <c r="E3"/>
  <c r="E15"/>
  <c r="F3"/>
  <c r="F9"/>
  <c r="F5"/>
  <c r="F15"/>
  <c r="G2"/>
  <c r="G10"/>
  <c r="G6"/>
  <c r="G16"/>
  <c r="H11"/>
  <c r="H7"/>
  <c r="H13"/>
  <c r="H17"/>
  <c r="I12"/>
  <c r="I8"/>
  <c r="I4"/>
  <c r="I14"/>
  <c r="D17"/>
  <c r="D13"/>
  <c r="D9"/>
  <c r="D5"/>
  <c r="E12"/>
  <c r="E8"/>
  <c r="E4"/>
  <c r="E16"/>
  <c r="F2"/>
  <c r="F10"/>
  <c r="F6"/>
  <c r="F16"/>
  <c r="G11"/>
  <c r="G7"/>
  <c r="G13"/>
  <c r="G17"/>
  <c r="H12"/>
  <c r="H8"/>
  <c r="H4"/>
  <c r="H14"/>
  <c r="I3"/>
  <c r="I9"/>
  <c r="I5"/>
  <c r="I15"/>
  <c r="E17"/>
  <c r="E9"/>
  <c r="E5"/>
  <c r="E13"/>
  <c r="F19"/>
  <c r="G17" i="15" l="1"/>
  <c r="G13"/>
  <c r="D16"/>
  <c r="D12"/>
  <c r="H12" s="1"/>
  <c r="D8"/>
  <c r="D4"/>
  <c r="H4" s="1"/>
  <c r="E17"/>
  <c r="E13"/>
  <c r="E9"/>
  <c r="E5"/>
  <c r="F18"/>
  <c r="F14"/>
  <c r="F10"/>
  <c r="F6"/>
  <c r="G2"/>
  <c r="G15"/>
  <c r="G11"/>
  <c r="G7"/>
  <c r="G3"/>
  <c r="G9"/>
  <c r="D17"/>
  <c r="H17" s="1"/>
  <c r="D13"/>
  <c r="H13" s="1"/>
  <c r="D9"/>
  <c r="H9" s="1"/>
  <c r="D5"/>
  <c r="H5" s="1"/>
  <c r="E18"/>
  <c r="E14"/>
  <c r="E10"/>
  <c r="E6"/>
  <c r="F2"/>
  <c r="F15"/>
  <c r="F11"/>
  <c r="F7"/>
  <c r="F3"/>
  <c r="G16"/>
  <c r="G12"/>
  <c r="G8"/>
  <c r="G4"/>
  <c r="G5"/>
  <c r="H8"/>
  <c r="H16"/>
  <c r="H3"/>
  <c r="H7"/>
  <c r="H11"/>
  <c r="H15"/>
  <c r="C19"/>
  <c r="G19"/>
  <c r="H19" i="13"/>
  <c r="I7" i="9"/>
  <c r="E2"/>
  <c r="I10"/>
  <c r="I2"/>
  <c r="I19" s="1"/>
  <c r="D2" i="10"/>
  <c r="D19" s="1"/>
  <c r="C19" i="13"/>
  <c r="I16"/>
  <c r="I12"/>
  <c r="I8"/>
  <c r="I4"/>
  <c r="D15"/>
  <c r="D11"/>
  <c r="D7"/>
  <c r="D3"/>
  <c r="E15"/>
  <c r="E11"/>
  <c r="E7"/>
  <c r="E3"/>
  <c r="F15"/>
  <c r="F11"/>
  <c r="F7"/>
  <c r="F3"/>
  <c r="G15"/>
  <c r="G11"/>
  <c r="G7"/>
  <c r="G3"/>
  <c r="D18" i="12"/>
  <c r="K18" s="1"/>
  <c r="D14"/>
  <c r="K14" s="1"/>
  <c r="D10"/>
  <c r="K10" s="1"/>
  <c r="D6"/>
  <c r="K6" s="1"/>
  <c r="E2"/>
  <c r="E15"/>
  <c r="E11"/>
  <c r="E7"/>
  <c r="E3"/>
  <c r="F16"/>
  <c r="F12"/>
  <c r="F8"/>
  <c r="F4"/>
  <c r="G17"/>
  <c r="G13"/>
  <c r="G9"/>
  <c r="G5"/>
  <c r="H18"/>
  <c r="H14"/>
  <c r="H10"/>
  <c r="H6"/>
  <c r="I16"/>
  <c r="I19" s="1"/>
  <c r="I12"/>
  <c r="I8"/>
  <c r="I4"/>
  <c r="J18"/>
  <c r="J14"/>
  <c r="J10"/>
  <c r="J6"/>
  <c r="D16" i="13"/>
  <c r="D12"/>
  <c r="D8"/>
  <c r="D4"/>
  <c r="E16"/>
  <c r="E12"/>
  <c r="E8"/>
  <c r="E4"/>
  <c r="F16"/>
  <c r="F12"/>
  <c r="F8"/>
  <c r="F4"/>
  <c r="G16"/>
  <c r="G12"/>
  <c r="G8"/>
  <c r="G4"/>
  <c r="G18" i="12"/>
  <c r="G14"/>
  <c r="G10"/>
  <c r="G6"/>
  <c r="H2" i="9"/>
  <c r="H19" s="1"/>
  <c r="E10"/>
  <c r="I18" i="13"/>
  <c r="I14"/>
  <c r="I10"/>
  <c r="I6"/>
  <c r="I2"/>
  <c r="D17"/>
  <c r="D13"/>
  <c r="D9"/>
  <c r="D5"/>
  <c r="E17"/>
  <c r="E13"/>
  <c r="E9"/>
  <c r="E5"/>
  <c r="F17"/>
  <c r="F13"/>
  <c r="F9"/>
  <c r="F5"/>
  <c r="G17"/>
  <c r="G13"/>
  <c r="G9"/>
  <c r="G5"/>
  <c r="D16" i="12"/>
  <c r="K16" s="1"/>
  <c r="D12"/>
  <c r="K12" s="1"/>
  <c r="D8"/>
  <c r="K8" s="1"/>
  <c r="D4"/>
  <c r="E17"/>
  <c r="E13"/>
  <c r="E9"/>
  <c r="E5"/>
  <c r="F18"/>
  <c r="F14"/>
  <c r="F10"/>
  <c r="F6"/>
  <c r="G2"/>
  <c r="G15"/>
  <c r="G11"/>
  <c r="G7"/>
  <c r="G3"/>
  <c r="H16"/>
  <c r="H12"/>
  <c r="H8"/>
  <c r="H4"/>
  <c r="H19" s="1"/>
  <c r="I18"/>
  <c r="I14"/>
  <c r="I10"/>
  <c r="I6"/>
  <c r="J16"/>
  <c r="J12"/>
  <c r="J8"/>
  <c r="J4"/>
  <c r="G14" i="9"/>
  <c r="G19" s="1"/>
  <c r="D18" i="13"/>
  <c r="D14"/>
  <c r="D10"/>
  <c r="D6"/>
  <c r="E18"/>
  <c r="E14"/>
  <c r="E10"/>
  <c r="E6"/>
  <c r="E19" s="1"/>
  <c r="F18"/>
  <c r="F14"/>
  <c r="F10"/>
  <c r="F6"/>
  <c r="G18"/>
  <c r="G14"/>
  <c r="G10"/>
  <c r="G6"/>
  <c r="H17" i="12"/>
  <c r="H13"/>
  <c r="H9"/>
  <c r="H5"/>
  <c r="H19" i="15" l="1"/>
  <c r="D19"/>
  <c r="F19"/>
  <c r="E19"/>
  <c r="J19" i="12"/>
  <c r="G19"/>
  <c r="F19"/>
  <c r="E19"/>
  <c r="D19"/>
  <c r="K4"/>
  <c r="K19" s="1"/>
  <c r="I19" i="13"/>
  <c r="G19"/>
  <c r="F19"/>
  <c r="D19"/>
  <c r="E19" i="9"/>
</calcChain>
</file>

<file path=xl/comments1.xml><?xml version="1.0" encoding="utf-8"?>
<comments xmlns="http://schemas.openxmlformats.org/spreadsheetml/2006/main">
  <authors>
    <author>Оксана</author>
  </authors>
  <commentList>
    <comment ref="B15" authorId="0">
      <text>
        <r>
          <rPr>
            <b/>
            <sz val="9"/>
            <color indexed="81"/>
            <rFont val="Tahoma"/>
            <charset val="1"/>
          </rPr>
          <t>Оксана:</t>
        </r>
        <r>
          <rPr>
            <sz val="9"/>
            <color indexed="81"/>
            <rFont val="Tahoma"/>
            <charset val="1"/>
          </rPr>
          <t xml:space="preserve">
статья с суммы 262350 уменьшена на сумму остатка нал 37433,46
</t>
        </r>
      </text>
    </comment>
  </commentList>
</comments>
</file>

<file path=xl/comments2.xml><?xml version="1.0" encoding="utf-8"?>
<comments xmlns="http://schemas.openxmlformats.org/spreadsheetml/2006/main">
  <authors>
    <author>Оксана</author>
  </authors>
  <commentList>
    <comment ref="B15" authorId="0">
      <text>
        <r>
          <rPr>
            <b/>
            <sz val="9"/>
            <color indexed="81"/>
            <rFont val="Tahoma"/>
            <charset val="1"/>
          </rPr>
          <t>Оксана:</t>
        </r>
        <r>
          <rPr>
            <sz val="9"/>
            <color indexed="81"/>
            <rFont val="Tahoma"/>
            <charset val="1"/>
          </rPr>
          <t xml:space="preserve">
статья с суммы 262350 уменьшена на сумму остатка нал 37433,46
</t>
        </r>
      </text>
    </comment>
  </commentList>
</comments>
</file>

<file path=xl/comments3.xml><?xml version="1.0" encoding="utf-8"?>
<comments xmlns="http://schemas.openxmlformats.org/spreadsheetml/2006/main">
  <authors>
    <author>Оксана</author>
  </authors>
  <commentList>
    <comment ref="B15" authorId="0">
      <text>
        <r>
          <rPr>
            <b/>
            <sz val="9"/>
            <color indexed="81"/>
            <rFont val="Tahoma"/>
            <charset val="1"/>
          </rPr>
          <t>Оксана:</t>
        </r>
        <r>
          <rPr>
            <sz val="9"/>
            <color indexed="81"/>
            <rFont val="Tahoma"/>
            <charset val="1"/>
          </rPr>
          <t xml:space="preserve">
статья с суммы 262350 уменьшена на сумму остатка нал 37433,46
</t>
        </r>
      </text>
    </comment>
  </commentList>
</comments>
</file>

<file path=xl/comments4.xml><?xml version="1.0" encoding="utf-8"?>
<comments xmlns="http://schemas.openxmlformats.org/spreadsheetml/2006/main">
  <authors>
    <author>Оксана</author>
  </authors>
  <commentList>
    <comment ref="B15" authorId="0">
      <text>
        <r>
          <rPr>
            <b/>
            <sz val="9"/>
            <color indexed="81"/>
            <rFont val="Tahoma"/>
            <charset val="1"/>
          </rPr>
          <t>Оксана:</t>
        </r>
        <r>
          <rPr>
            <sz val="9"/>
            <color indexed="81"/>
            <rFont val="Tahoma"/>
            <charset val="1"/>
          </rPr>
          <t xml:space="preserve">
статья с суммы 262350 уменьшена на сумму остатка нал 37433,46
</t>
        </r>
      </text>
    </comment>
  </commentList>
</comments>
</file>

<file path=xl/comments5.xml><?xml version="1.0" encoding="utf-8"?>
<comments xmlns="http://schemas.openxmlformats.org/spreadsheetml/2006/main">
  <authors>
    <author>Оксана</author>
  </authors>
  <commentList>
    <comment ref="B15" authorId="0">
      <text>
        <r>
          <rPr>
            <b/>
            <sz val="9"/>
            <color indexed="81"/>
            <rFont val="Tahoma"/>
            <charset val="1"/>
          </rPr>
          <t>Оксана:</t>
        </r>
        <r>
          <rPr>
            <sz val="9"/>
            <color indexed="81"/>
            <rFont val="Tahoma"/>
            <charset val="1"/>
          </rPr>
          <t xml:space="preserve">
статья с суммы 262350 уменьшена на сумму остатка нал 37433,46
</t>
        </r>
      </text>
    </comment>
  </commentList>
</comments>
</file>

<file path=xl/comments6.xml><?xml version="1.0" encoding="utf-8"?>
<comments xmlns="http://schemas.openxmlformats.org/spreadsheetml/2006/main">
  <authors>
    <author>Оксана</author>
  </authors>
  <commentList>
    <comment ref="B15" authorId="0">
      <text>
        <r>
          <rPr>
            <b/>
            <sz val="9"/>
            <color indexed="81"/>
            <rFont val="Tahoma"/>
            <charset val="1"/>
          </rPr>
          <t>Оксана:</t>
        </r>
        <r>
          <rPr>
            <sz val="9"/>
            <color indexed="81"/>
            <rFont val="Tahoma"/>
            <charset val="1"/>
          </rPr>
          <t xml:space="preserve">
статья с суммы 262350 уменьшена на сумму остатка нал 37433,46
</t>
        </r>
      </text>
    </comment>
  </commentList>
</comments>
</file>

<file path=xl/sharedStrings.xml><?xml version="1.0" encoding="utf-8"?>
<sst xmlns="http://schemas.openxmlformats.org/spreadsheetml/2006/main" count="186" uniqueCount="45">
  <si>
    <t>Тип затрат</t>
  </si>
  <si>
    <t>Налог на общую землю</t>
  </si>
  <si>
    <t>Ведение юр лица</t>
  </si>
  <si>
    <t>Ведение бухгалтерии аутсорсинг</t>
  </si>
  <si>
    <t>Корм собаке</t>
  </si>
  <si>
    <t>Дорога к СНТ</t>
  </si>
  <si>
    <t>Дороги в СНТ</t>
  </si>
  <si>
    <t>замена ламп на столбах</t>
  </si>
  <si>
    <t>сайт</t>
  </si>
  <si>
    <t>выписки ЕГРН</t>
  </si>
  <si>
    <t>госпошлина (суды)</t>
  </si>
  <si>
    <t>Уборка снега, включить в бюджет долю в дороге от Толмачево</t>
  </si>
  <si>
    <t>Охрана (договор с самозанятым)</t>
  </si>
  <si>
    <t>Зарплата председателя (идут на непредвиденные расходы наличными и компенсацию затрат по самозанятому)</t>
  </si>
  <si>
    <t>почтовые расходы, канцтовары</t>
  </si>
  <si>
    <t>клиент банк/ком.банка</t>
  </si>
  <si>
    <t>Мусор</t>
  </si>
  <si>
    <t>Итого</t>
  </si>
  <si>
    <t>строительство колодца (скважины) для сторожки</t>
  </si>
  <si>
    <t>справочно:</t>
  </si>
  <si>
    <t>количество владельцев - 62</t>
  </si>
  <si>
    <t>статья по участкам</t>
  </si>
  <si>
    <t>разбивка</t>
  </si>
  <si>
    <t>1 участок</t>
  </si>
  <si>
    <t>2 участка</t>
  </si>
  <si>
    <t>3 участка</t>
  </si>
  <si>
    <t>4 участка</t>
  </si>
  <si>
    <t>5 участков</t>
  </si>
  <si>
    <t>участок с 1/3 долями (№5) расчет на каждого владельца</t>
  </si>
  <si>
    <t>количество участков - 82</t>
  </si>
  <si>
    <t>смета на 2023-24</t>
  </si>
  <si>
    <t>статья по собственникам</t>
  </si>
  <si>
    <t>на каждого собственника</t>
  </si>
  <si>
    <t>6 соток</t>
  </si>
  <si>
    <t>7 соток</t>
  </si>
  <si>
    <t xml:space="preserve">4 сотки </t>
  </si>
  <si>
    <t>12 соток</t>
  </si>
  <si>
    <t>30 соток</t>
  </si>
  <si>
    <t>18 соток</t>
  </si>
  <si>
    <t>24 сотки</t>
  </si>
  <si>
    <t>2 участок</t>
  </si>
  <si>
    <t>3 участок</t>
  </si>
  <si>
    <t>4 участки</t>
  </si>
  <si>
    <t>статья по соткам</t>
  </si>
  <si>
    <t>соток 503 (предварительно)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</si>
</sst>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49"/>
      <name val="Arial"/>
      <family val="2"/>
      <charset val="204"/>
    </font>
    <font>
      <b/>
      <sz val="10"/>
      <color indexed="49"/>
      <name val="Arial"/>
      <family val="2"/>
      <charset val="204"/>
    </font>
    <font>
      <b/>
      <sz val="11"/>
      <color indexed="49"/>
      <name val="Arial"/>
      <family val="2"/>
      <charset val="204"/>
    </font>
    <font>
      <b/>
      <sz val="12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ill="1" applyAlignment="1">
      <alignment horizontal="right" wrapText="1"/>
    </xf>
    <xf numFmtId="2" fontId="0" fillId="0" borderId="0" xfId="0" applyNumberFormat="1" applyFill="1" applyAlignment="1">
      <alignment horizontal="right" wrapText="1"/>
    </xf>
    <xf numFmtId="2" fontId="0" fillId="0" borderId="0" xfId="0" applyNumberForma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0" xfId="0" applyNumberFormat="1" applyFill="1" applyAlignment="1">
      <alignment horizontal="righ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3" fontId="5" fillId="0" borderId="0" xfId="0" applyNumberFormat="1" applyFont="1" applyFill="1" applyAlignment="1">
      <alignment horizontal="right" wrapText="1"/>
    </xf>
    <xf numFmtId="43" fontId="5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2" fontId="0" fillId="0" borderId="1" xfId="0" applyNumberForma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 wrapText="1"/>
    </xf>
    <xf numFmtId="0" fontId="1" fillId="3" borderId="1" xfId="0" applyFont="1" applyFill="1" applyBorder="1" applyAlignment="1">
      <alignment horizontal="left" wrapText="1"/>
    </xf>
    <xf numFmtId="0" fontId="10" fillId="0" borderId="1" xfId="0" applyFont="1" applyBorder="1"/>
    <xf numFmtId="2" fontId="10" fillId="0" borderId="1" xfId="0" applyNumberFormat="1" applyFont="1" applyBorder="1" applyAlignment="1">
      <alignment horizontal="right"/>
    </xf>
    <xf numFmtId="2" fontId="10" fillId="0" borderId="1" xfId="0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43" fontId="10" fillId="0" borderId="1" xfId="0" applyNumberFormat="1" applyFont="1" applyBorder="1" applyAlignment="1">
      <alignment horizontal="right"/>
    </xf>
    <xf numFmtId="43" fontId="10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2" fontId="0" fillId="0" borderId="0" xfId="0" applyNumberFormat="1" applyAlignment="1">
      <alignment horizontal="right" wrapText="1"/>
    </xf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Alignment="1">
      <alignment horizontal="right"/>
    </xf>
    <xf numFmtId="0" fontId="10" fillId="0" borderId="1" xfId="0" applyFont="1" applyFill="1" applyBorder="1"/>
    <xf numFmtId="2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43" fontId="10" fillId="0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I43"/>
  <sheetViews>
    <sheetView tabSelected="1" workbookViewId="0">
      <selection activeCell="A3" sqref="A3"/>
    </sheetView>
  </sheetViews>
  <sheetFormatPr defaultRowHeight="12.75"/>
  <cols>
    <col min="1" max="1" width="54.28515625" customWidth="1"/>
    <col min="2" max="2" width="16.140625" style="13" bestFit="1" customWidth="1"/>
    <col min="3" max="3" width="12.28515625" style="15" customWidth="1"/>
    <col min="4" max="8" width="10.85546875" style="13" bestFit="1" customWidth="1"/>
    <col min="9" max="9" width="17.140625" style="13" customWidth="1"/>
  </cols>
  <sheetData>
    <row r="1" spans="1:9" s="10" customFormat="1" ht="57" customHeight="1">
      <c r="A1" s="9" t="s">
        <v>0</v>
      </c>
      <c r="B1" s="11" t="s">
        <v>30</v>
      </c>
      <c r="C1" s="12" t="s">
        <v>22</v>
      </c>
      <c r="D1" s="12" t="s">
        <v>23</v>
      </c>
      <c r="E1" s="12" t="s">
        <v>24</v>
      </c>
      <c r="F1" s="12" t="s">
        <v>25</v>
      </c>
      <c r="G1" s="12" t="s">
        <v>26</v>
      </c>
      <c r="H1" s="12" t="s">
        <v>27</v>
      </c>
      <c r="I1" s="12" t="s">
        <v>28</v>
      </c>
    </row>
    <row r="2" spans="1:9" s="10" customFormat="1" ht="17.45" customHeight="1">
      <c r="A2" s="3" t="s">
        <v>1</v>
      </c>
      <c r="B2" s="14">
        <v>39540</v>
      </c>
      <c r="C2" s="14">
        <f>SUM(B2/82)</f>
        <v>482.19512195121951</v>
      </c>
      <c r="D2" s="14">
        <f>SUM(C2)</f>
        <v>482.19512195121951</v>
      </c>
      <c r="E2" s="14">
        <f>SUM(C2*2)</f>
        <v>964.39024390243901</v>
      </c>
      <c r="F2" s="14">
        <f>SUM(C2*3)</f>
        <v>1446.5853658536585</v>
      </c>
      <c r="G2" s="14">
        <f>SUM(C2*4)</f>
        <v>1928.780487804878</v>
      </c>
      <c r="H2" s="14">
        <f>SUM(C2*5)</f>
        <v>2410.9756097560976</v>
      </c>
      <c r="I2" s="14">
        <f>SUM(C2/3)</f>
        <v>160.73170731707316</v>
      </c>
    </row>
    <row r="3" spans="1:9" s="10" customFormat="1" ht="17.45" customHeight="1">
      <c r="A3" s="1" t="s">
        <v>2</v>
      </c>
      <c r="B3" s="14">
        <v>16000</v>
      </c>
      <c r="C3" s="29">
        <f>SUM(B3/62)</f>
        <v>258.06451612903226</v>
      </c>
      <c r="D3" s="14">
        <f t="shared" ref="D3:D18" si="0">SUM(C3)</f>
        <v>258.06451612903226</v>
      </c>
      <c r="E3" s="14">
        <f t="shared" ref="E3:E17" si="1">SUM(C3)</f>
        <v>258.06451612903226</v>
      </c>
      <c r="F3" s="14">
        <f>SUM(C3)</f>
        <v>258.06451612903226</v>
      </c>
      <c r="G3" s="14">
        <f>SUM(C3)</f>
        <v>258.06451612903226</v>
      </c>
      <c r="H3" s="14">
        <f>SUM(C3)</f>
        <v>258.06451612903226</v>
      </c>
      <c r="I3" s="14">
        <f>SUM(C3)</f>
        <v>258.06451612903226</v>
      </c>
    </row>
    <row r="4" spans="1:9" s="10" customFormat="1" ht="17.45" customHeight="1">
      <c r="A4" s="1" t="s">
        <v>15</v>
      </c>
      <c r="B4" s="14">
        <v>3000</v>
      </c>
      <c r="C4" s="29">
        <f t="shared" ref="C4:C12" si="2">SUM(B4/62)</f>
        <v>48.387096774193552</v>
      </c>
      <c r="D4" s="14">
        <f t="shared" si="0"/>
        <v>48.387096774193552</v>
      </c>
      <c r="E4" s="14">
        <f t="shared" si="1"/>
        <v>48.387096774193552</v>
      </c>
      <c r="F4" s="14">
        <f t="shared" ref="F4:F12" si="3">SUM(C4)</f>
        <v>48.387096774193552</v>
      </c>
      <c r="G4" s="14">
        <f t="shared" ref="G4:G12" si="4">SUM(C4)</f>
        <v>48.387096774193552</v>
      </c>
      <c r="H4" s="14">
        <f t="shared" ref="H4:H12" si="5">SUM(C4)</f>
        <v>48.387096774193552</v>
      </c>
      <c r="I4" s="14">
        <f t="shared" ref="I4:I12" si="6">SUM(C4)</f>
        <v>48.387096774193552</v>
      </c>
    </row>
    <row r="5" spans="1:9" s="10" customFormat="1" ht="17.45" customHeight="1">
      <c r="A5" s="1" t="s">
        <v>14</v>
      </c>
      <c r="B5" s="14">
        <v>0</v>
      </c>
      <c r="C5" s="29">
        <f t="shared" si="2"/>
        <v>0</v>
      </c>
      <c r="D5" s="14">
        <f t="shared" si="0"/>
        <v>0</v>
      </c>
      <c r="E5" s="14">
        <f t="shared" si="1"/>
        <v>0</v>
      </c>
      <c r="F5" s="14">
        <f t="shared" si="3"/>
        <v>0</v>
      </c>
      <c r="G5" s="14">
        <f t="shared" si="4"/>
        <v>0</v>
      </c>
      <c r="H5" s="14">
        <f t="shared" si="5"/>
        <v>0</v>
      </c>
      <c r="I5" s="14">
        <f t="shared" si="6"/>
        <v>0</v>
      </c>
    </row>
    <row r="6" spans="1:9" s="10" customFormat="1" ht="17.45" customHeight="1">
      <c r="A6" s="1" t="s">
        <v>9</v>
      </c>
      <c r="B6" s="14">
        <v>0</v>
      </c>
      <c r="C6" s="29">
        <f t="shared" si="2"/>
        <v>0</v>
      </c>
      <c r="D6" s="14">
        <f t="shared" si="0"/>
        <v>0</v>
      </c>
      <c r="E6" s="14">
        <f t="shared" si="1"/>
        <v>0</v>
      </c>
      <c r="F6" s="14">
        <f t="shared" si="3"/>
        <v>0</v>
      </c>
      <c r="G6" s="14">
        <f t="shared" si="4"/>
        <v>0</v>
      </c>
      <c r="H6" s="14">
        <f t="shared" si="5"/>
        <v>0</v>
      </c>
      <c r="I6" s="14">
        <f t="shared" si="6"/>
        <v>0</v>
      </c>
    </row>
    <row r="7" spans="1:9" s="10" customFormat="1" ht="17.45" customHeight="1">
      <c r="A7" s="1" t="s">
        <v>10</v>
      </c>
      <c r="B7" s="14">
        <v>88000</v>
      </c>
      <c r="C7" s="29">
        <f t="shared" si="2"/>
        <v>1419.3548387096773</v>
      </c>
      <c r="D7" s="14">
        <f t="shared" si="0"/>
        <v>1419.3548387096773</v>
      </c>
      <c r="E7" s="14">
        <f t="shared" si="1"/>
        <v>1419.3548387096773</v>
      </c>
      <c r="F7" s="14">
        <f t="shared" si="3"/>
        <v>1419.3548387096773</v>
      </c>
      <c r="G7" s="14">
        <f t="shared" si="4"/>
        <v>1419.3548387096773</v>
      </c>
      <c r="H7" s="14">
        <f t="shared" si="5"/>
        <v>1419.3548387096773</v>
      </c>
      <c r="I7" s="14">
        <f t="shared" si="6"/>
        <v>1419.3548387096773</v>
      </c>
    </row>
    <row r="8" spans="1:9" s="10" customFormat="1" ht="17.45" customHeight="1">
      <c r="A8" s="1" t="s">
        <v>3</v>
      </c>
      <c r="B8" s="14">
        <v>65000</v>
      </c>
      <c r="C8" s="29">
        <f t="shared" si="2"/>
        <v>1048.3870967741937</v>
      </c>
      <c r="D8" s="14">
        <f t="shared" si="0"/>
        <v>1048.3870967741937</v>
      </c>
      <c r="E8" s="14">
        <f t="shared" si="1"/>
        <v>1048.3870967741937</v>
      </c>
      <c r="F8" s="14">
        <f t="shared" si="3"/>
        <v>1048.3870967741937</v>
      </c>
      <c r="G8" s="14">
        <f t="shared" si="4"/>
        <v>1048.3870967741937</v>
      </c>
      <c r="H8" s="14">
        <f t="shared" si="5"/>
        <v>1048.3870967741937</v>
      </c>
      <c r="I8" s="14">
        <f t="shared" si="6"/>
        <v>1048.3870967741937</v>
      </c>
    </row>
    <row r="9" spans="1:9" s="10" customFormat="1" ht="17.45" customHeight="1">
      <c r="A9" s="1" t="s">
        <v>8</v>
      </c>
      <c r="B9" s="14">
        <v>6245</v>
      </c>
      <c r="C9" s="29">
        <f t="shared" si="2"/>
        <v>100.7258064516129</v>
      </c>
      <c r="D9" s="14">
        <f t="shared" si="0"/>
        <v>100.7258064516129</v>
      </c>
      <c r="E9" s="14">
        <f t="shared" si="1"/>
        <v>100.7258064516129</v>
      </c>
      <c r="F9" s="14">
        <f t="shared" si="3"/>
        <v>100.7258064516129</v>
      </c>
      <c r="G9" s="14">
        <f t="shared" si="4"/>
        <v>100.7258064516129</v>
      </c>
      <c r="H9" s="14">
        <f t="shared" si="5"/>
        <v>100.7258064516129</v>
      </c>
      <c r="I9" s="14">
        <f t="shared" si="6"/>
        <v>100.7258064516129</v>
      </c>
    </row>
    <row r="10" spans="1:9" s="10" customFormat="1" ht="17.45" customHeight="1">
      <c r="A10" s="4" t="s">
        <v>16</v>
      </c>
      <c r="B10" s="14">
        <v>45000</v>
      </c>
      <c r="C10" s="29">
        <f t="shared" si="2"/>
        <v>725.80645161290317</v>
      </c>
      <c r="D10" s="14">
        <f t="shared" si="0"/>
        <v>725.80645161290317</v>
      </c>
      <c r="E10" s="14">
        <f t="shared" si="1"/>
        <v>725.80645161290317</v>
      </c>
      <c r="F10" s="14">
        <f t="shared" si="3"/>
        <v>725.80645161290317</v>
      </c>
      <c r="G10" s="14">
        <f t="shared" si="4"/>
        <v>725.80645161290317</v>
      </c>
      <c r="H10" s="14">
        <f t="shared" si="5"/>
        <v>725.80645161290317</v>
      </c>
      <c r="I10" s="14">
        <f t="shared" si="6"/>
        <v>725.80645161290317</v>
      </c>
    </row>
    <row r="11" spans="1:9" s="10" customFormat="1" ht="17.45" customHeight="1">
      <c r="A11" s="4" t="s">
        <v>12</v>
      </c>
      <c r="B11" s="14">
        <v>254400</v>
      </c>
      <c r="C11" s="29">
        <f t="shared" si="2"/>
        <v>4103.2258064516127</v>
      </c>
      <c r="D11" s="14">
        <f t="shared" si="0"/>
        <v>4103.2258064516127</v>
      </c>
      <c r="E11" s="14">
        <f t="shared" si="1"/>
        <v>4103.2258064516127</v>
      </c>
      <c r="F11" s="14">
        <f t="shared" si="3"/>
        <v>4103.2258064516127</v>
      </c>
      <c r="G11" s="14">
        <f t="shared" si="4"/>
        <v>4103.2258064516127</v>
      </c>
      <c r="H11" s="14">
        <f t="shared" si="5"/>
        <v>4103.2258064516127</v>
      </c>
      <c r="I11" s="14">
        <f t="shared" si="6"/>
        <v>4103.2258064516127</v>
      </c>
    </row>
    <row r="12" spans="1:9" s="10" customFormat="1" ht="17.45" customHeight="1">
      <c r="A12" s="4" t="s">
        <v>4</v>
      </c>
      <c r="B12" s="14">
        <v>31800</v>
      </c>
      <c r="C12" s="29">
        <f t="shared" si="2"/>
        <v>512.90322580645159</v>
      </c>
      <c r="D12" s="14">
        <f t="shared" si="0"/>
        <v>512.90322580645159</v>
      </c>
      <c r="E12" s="14">
        <f t="shared" si="1"/>
        <v>512.90322580645159</v>
      </c>
      <c r="F12" s="14">
        <f t="shared" si="3"/>
        <v>512.90322580645159</v>
      </c>
      <c r="G12" s="14">
        <f t="shared" si="4"/>
        <v>512.90322580645159</v>
      </c>
      <c r="H12" s="14">
        <f t="shared" si="5"/>
        <v>512.90322580645159</v>
      </c>
      <c r="I12" s="14">
        <f t="shared" si="6"/>
        <v>512.90322580645159</v>
      </c>
    </row>
    <row r="13" spans="1:9" s="10" customFormat="1" ht="17.45" customHeight="1">
      <c r="A13" s="3" t="s">
        <v>11</v>
      </c>
      <c r="B13" s="14">
        <v>26700</v>
      </c>
      <c r="C13" s="29">
        <f>SUM(B13/82)</f>
        <v>325.60975609756099</v>
      </c>
      <c r="D13" s="14">
        <f t="shared" si="0"/>
        <v>325.60975609756099</v>
      </c>
      <c r="E13" s="14">
        <f>SUM(C13*2)</f>
        <v>651.21951219512198</v>
      </c>
      <c r="F13" s="14">
        <f>SUM(C13*3)</f>
        <v>976.82926829268297</v>
      </c>
      <c r="G13" s="14">
        <f>SUM(C13*4)</f>
        <v>1302.439024390244</v>
      </c>
      <c r="H13" s="14">
        <f>SUM(C13*5)</f>
        <v>1628.0487804878048</v>
      </c>
      <c r="I13" s="14">
        <f>SUM(C13/3)</f>
        <v>108.53658536585367</v>
      </c>
    </row>
    <row r="14" spans="1:9" s="10" customFormat="1" ht="17.45" customHeight="1">
      <c r="A14" s="3" t="s">
        <v>5</v>
      </c>
      <c r="B14" s="14">
        <v>51940</v>
      </c>
      <c r="C14" s="29">
        <f>SUM(B14/82)</f>
        <v>633.41463414634143</v>
      </c>
      <c r="D14" s="14">
        <f t="shared" si="0"/>
        <v>633.41463414634143</v>
      </c>
      <c r="E14" s="14">
        <f>SUM(C14*2)</f>
        <v>1266.8292682926829</v>
      </c>
      <c r="F14" s="14">
        <f>SUM(C14*3)</f>
        <v>1900.2439024390242</v>
      </c>
      <c r="G14" s="14">
        <f>SUM(C14*4)</f>
        <v>2533.6585365853657</v>
      </c>
      <c r="H14" s="14">
        <f>SUM(C14*5)</f>
        <v>3167.0731707317073</v>
      </c>
      <c r="I14" s="14">
        <f>SUM(C14/3)</f>
        <v>211.13821138211381</v>
      </c>
    </row>
    <row r="15" spans="1:9" s="10" customFormat="1" ht="17.45" customHeight="1">
      <c r="A15" s="3" t="s">
        <v>6</v>
      </c>
      <c r="B15" s="14">
        <v>224916.54</v>
      </c>
      <c r="C15" s="29">
        <f>SUM(B15/82)</f>
        <v>2742.8846341463413</v>
      </c>
      <c r="D15" s="14">
        <f t="shared" si="0"/>
        <v>2742.8846341463413</v>
      </c>
      <c r="E15" s="14">
        <f>SUM(C15*2)</f>
        <v>5485.7692682926827</v>
      </c>
      <c r="F15" s="14">
        <f>SUM(C15*3)</f>
        <v>8228.653902439024</v>
      </c>
      <c r="G15" s="14">
        <f>SUM(C15*4)</f>
        <v>10971.538536585365</v>
      </c>
      <c r="H15" s="14">
        <f>SUM(C15*5)</f>
        <v>13714.423170731707</v>
      </c>
      <c r="I15" s="14">
        <f>SUM(C15/3)</f>
        <v>914.29487804878045</v>
      </c>
    </row>
    <row r="16" spans="1:9" s="10" customFormat="1" ht="17.45" customHeight="1">
      <c r="A16" s="3" t="s">
        <v>7</v>
      </c>
      <c r="B16" s="14">
        <v>15900</v>
      </c>
      <c r="C16" s="29">
        <f>SUM(B16/82)</f>
        <v>193.90243902439025</v>
      </c>
      <c r="D16" s="14">
        <f t="shared" si="0"/>
        <v>193.90243902439025</v>
      </c>
      <c r="E16" s="14">
        <f>SUM(C16*2)</f>
        <v>387.80487804878049</v>
      </c>
      <c r="F16" s="14">
        <f>SUM(C16*3)</f>
        <v>581.70731707317077</v>
      </c>
      <c r="G16" s="14">
        <f>SUM(C16*4)</f>
        <v>775.60975609756099</v>
      </c>
      <c r="H16" s="14">
        <f>SUM(C16*5)</f>
        <v>969.51219512195121</v>
      </c>
      <c r="I16" s="14">
        <f>SUM(C16/3)</f>
        <v>64.634146341463421</v>
      </c>
    </row>
    <row r="17" spans="1:9" s="10" customFormat="1" ht="29.25" customHeight="1">
      <c r="A17" s="2" t="s">
        <v>13</v>
      </c>
      <c r="B17" s="14">
        <v>60000</v>
      </c>
      <c r="C17" s="29">
        <f>SUM(B17/62)</f>
        <v>967.74193548387098</v>
      </c>
      <c r="D17" s="14">
        <f t="shared" si="0"/>
        <v>967.74193548387098</v>
      </c>
      <c r="E17" s="14">
        <f t="shared" si="1"/>
        <v>967.74193548387098</v>
      </c>
      <c r="F17" s="14">
        <f>SUM(C17)</f>
        <v>967.74193548387098</v>
      </c>
      <c r="G17" s="14">
        <f>SUM(C17)</f>
        <v>967.74193548387098</v>
      </c>
      <c r="H17" s="14">
        <f>SUM(C17)</f>
        <v>967.74193548387098</v>
      </c>
      <c r="I17" s="14">
        <f>SUM(C17)</f>
        <v>967.74193548387098</v>
      </c>
    </row>
    <row r="18" spans="1:9" s="10" customFormat="1" ht="17.45" customHeight="1">
      <c r="A18" s="47" t="s">
        <v>18</v>
      </c>
      <c r="B18" s="14">
        <v>28620</v>
      </c>
      <c r="C18" s="29">
        <f>SUM(B18/82)</f>
        <v>349.02439024390242</v>
      </c>
      <c r="D18" s="14">
        <f t="shared" si="0"/>
        <v>349.02439024390242</v>
      </c>
      <c r="E18" s="14">
        <f t="shared" ref="E18" si="7">SUM(D18)</f>
        <v>349.02439024390242</v>
      </c>
      <c r="F18" s="14">
        <f t="shared" ref="F18" si="8">SUM(E18)</f>
        <v>349.02439024390242</v>
      </c>
      <c r="G18" s="14">
        <f t="shared" ref="G18" si="9">SUM(F18)</f>
        <v>349.02439024390242</v>
      </c>
      <c r="H18" s="14">
        <f t="shared" ref="H18" si="10">SUM(G18)</f>
        <v>349.02439024390242</v>
      </c>
      <c r="I18" s="14">
        <f>SUM(C18/3)</f>
        <v>116.34146341463413</v>
      </c>
    </row>
    <row r="19" spans="1:9" s="10" customFormat="1" ht="17.45" customHeight="1">
      <c r="A19" s="30" t="s">
        <v>17</v>
      </c>
      <c r="B19" s="31">
        <f>SUM(B2:B18)</f>
        <v>957061.54</v>
      </c>
      <c r="C19" s="32">
        <f t="shared" ref="C19:I19" si="11">SUM(C2:C18)</f>
        <v>13911.627749803305</v>
      </c>
      <c r="D19" s="31">
        <f t="shared" si="11"/>
        <v>13911.627749803305</v>
      </c>
      <c r="E19" s="31">
        <f t="shared" si="11"/>
        <v>18289.634335169158</v>
      </c>
      <c r="F19" s="31">
        <f t="shared" si="11"/>
        <v>22667.64092053501</v>
      </c>
      <c r="G19" s="31">
        <f t="shared" si="11"/>
        <v>27045.647505900866</v>
      </c>
      <c r="H19" s="31">
        <f t="shared" si="11"/>
        <v>31423.654091266722</v>
      </c>
      <c r="I19" s="31">
        <f t="shared" si="11"/>
        <v>10760.273766063467</v>
      </c>
    </row>
    <row r="20" spans="1:9" s="8" customFormat="1">
      <c r="B20" s="13"/>
      <c r="C20" s="15"/>
      <c r="D20" s="13"/>
      <c r="E20" s="13"/>
      <c r="F20" s="13"/>
      <c r="G20" s="13"/>
      <c r="H20" s="13"/>
      <c r="I20" s="13"/>
    </row>
    <row r="22" spans="1:9">
      <c r="A22" t="s">
        <v>19</v>
      </c>
      <c r="E22" s="18"/>
    </row>
    <row r="23" spans="1:9">
      <c r="A23" t="s">
        <v>29</v>
      </c>
    </row>
    <row r="24" spans="1:9">
      <c r="A24" t="s">
        <v>20</v>
      </c>
    </row>
    <row r="25" spans="1:9">
      <c r="A25" s="3" t="s">
        <v>21</v>
      </c>
      <c r="C25" s="16"/>
    </row>
    <row r="26" spans="1:9">
      <c r="A26" s="4" t="s">
        <v>31</v>
      </c>
      <c r="C26" s="17"/>
    </row>
    <row r="27" spans="1:9">
      <c r="B27" s="18"/>
      <c r="C27" s="17"/>
    </row>
    <row r="28" spans="1:9">
      <c r="B28" s="18"/>
      <c r="C28" s="16"/>
    </row>
    <row r="29" spans="1:9">
      <c r="B29" s="19"/>
      <c r="C29" s="20"/>
      <c r="D29" s="19"/>
    </row>
    <row r="30" spans="1:9">
      <c r="B30" s="19"/>
      <c r="C30" s="20"/>
      <c r="D30" s="19"/>
    </row>
    <row r="31" spans="1:9" ht="15">
      <c r="B31" s="19"/>
      <c r="C31" s="20"/>
      <c r="D31" s="19"/>
      <c r="E31" s="21"/>
      <c r="F31" s="21"/>
      <c r="G31" s="22"/>
    </row>
    <row r="32" spans="1:9">
      <c r="B32" s="19"/>
      <c r="C32" s="23"/>
      <c r="D32" s="24"/>
      <c r="E32" s="25"/>
      <c r="F32" s="21"/>
      <c r="G32" s="24"/>
    </row>
    <row r="33" spans="2:7">
      <c r="B33" s="19"/>
      <c r="C33" s="26"/>
      <c r="D33" s="24"/>
      <c r="E33" s="25"/>
      <c r="F33" s="21"/>
      <c r="G33" s="24"/>
    </row>
    <row r="34" spans="2:7">
      <c r="B34" s="19"/>
      <c r="C34" s="26"/>
      <c r="D34" s="24"/>
      <c r="E34" s="25"/>
      <c r="F34" s="21"/>
      <c r="G34" s="24"/>
    </row>
    <row r="35" spans="2:7">
      <c r="B35" s="19"/>
      <c r="C35" s="26"/>
      <c r="D35" s="24"/>
      <c r="E35" s="25"/>
      <c r="F35" s="21"/>
      <c r="G35" s="24"/>
    </row>
    <row r="36" spans="2:7">
      <c r="B36" s="19"/>
      <c r="C36" s="26"/>
      <c r="D36" s="24"/>
      <c r="E36" s="25"/>
      <c r="F36" s="21"/>
      <c r="G36" s="24"/>
    </row>
    <row r="37" spans="2:7">
      <c r="B37" s="19"/>
      <c r="C37" s="26"/>
      <c r="D37" s="24"/>
      <c r="E37" s="25"/>
      <c r="F37" s="21"/>
      <c r="G37" s="24"/>
    </row>
    <row r="38" spans="2:7">
      <c r="B38" s="19"/>
      <c r="C38" s="26"/>
      <c r="D38" s="24"/>
      <c r="E38" s="21"/>
      <c r="F38" s="21"/>
    </row>
    <row r="39" spans="2:7">
      <c r="B39" s="19"/>
      <c r="C39" s="26"/>
      <c r="D39" s="24"/>
    </row>
    <row r="40" spans="2:7">
      <c r="B40" s="18"/>
      <c r="C40" s="27"/>
      <c r="D40" s="24"/>
    </row>
    <row r="41" spans="2:7">
      <c r="C41" s="27"/>
      <c r="D41" s="24"/>
    </row>
    <row r="42" spans="2:7">
      <c r="C42" s="27"/>
      <c r="D42" s="24"/>
    </row>
    <row r="43" spans="2:7">
      <c r="C43" s="27"/>
      <c r="D43" s="28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D43"/>
  <sheetViews>
    <sheetView topLeftCell="A7" workbookViewId="0">
      <selection activeCell="B35" sqref="B35"/>
    </sheetView>
  </sheetViews>
  <sheetFormatPr defaultRowHeight="12.75"/>
  <cols>
    <col min="1" max="1" width="54.28515625" customWidth="1"/>
    <col min="2" max="2" width="16.140625" style="13" bestFit="1" customWidth="1"/>
    <col min="3" max="3" width="12.28515625" style="15" customWidth="1"/>
    <col min="4" max="4" width="10.85546875" style="13" bestFit="1" customWidth="1"/>
  </cols>
  <sheetData>
    <row r="1" spans="1:4" s="10" customFormat="1" ht="57" customHeight="1">
      <c r="A1" s="9" t="s">
        <v>0</v>
      </c>
      <c r="B1" s="11" t="s">
        <v>30</v>
      </c>
      <c r="C1" s="12" t="s">
        <v>22</v>
      </c>
      <c r="D1" s="12" t="s">
        <v>32</v>
      </c>
    </row>
    <row r="2" spans="1:4" s="10" customFormat="1" ht="17.45" customHeight="1">
      <c r="A2" s="3" t="s">
        <v>1</v>
      </c>
      <c r="B2" s="14">
        <v>39540</v>
      </c>
      <c r="C2" s="14">
        <f>SUM(B2/62)</f>
        <v>637.74193548387098</v>
      </c>
      <c r="D2" s="14">
        <f t="shared" ref="D2:D18" si="0">SUM(C2)</f>
        <v>637.74193548387098</v>
      </c>
    </row>
    <row r="3" spans="1:4" s="10" customFormat="1" ht="17.45" customHeight="1">
      <c r="A3" s="3" t="s">
        <v>2</v>
      </c>
      <c r="B3" s="14">
        <v>16000</v>
      </c>
      <c r="C3" s="14">
        <f t="shared" ref="C3:C18" si="1">SUM(B3/62)</f>
        <v>258.06451612903226</v>
      </c>
      <c r="D3" s="14">
        <f t="shared" si="0"/>
        <v>258.06451612903226</v>
      </c>
    </row>
    <row r="4" spans="1:4" s="10" customFormat="1" ht="17.45" customHeight="1">
      <c r="A4" s="3" t="s">
        <v>15</v>
      </c>
      <c r="B4" s="14">
        <v>3000</v>
      </c>
      <c r="C4" s="14">
        <f t="shared" si="1"/>
        <v>48.387096774193552</v>
      </c>
      <c r="D4" s="14">
        <f t="shared" si="0"/>
        <v>48.387096774193552</v>
      </c>
    </row>
    <row r="5" spans="1:4" s="10" customFormat="1" ht="17.45" customHeight="1">
      <c r="A5" s="3" t="s">
        <v>14</v>
      </c>
      <c r="B5" s="14">
        <v>0</v>
      </c>
      <c r="C5" s="14">
        <f t="shared" si="1"/>
        <v>0</v>
      </c>
      <c r="D5" s="14">
        <f t="shared" si="0"/>
        <v>0</v>
      </c>
    </row>
    <row r="6" spans="1:4" s="10" customFormat="1" ht="17.45" customHeight="1">
      <c r="A6" s="3" t="s">
        <v>9</v>
      </c>
      <c r="B6" s="14">
        <v>0</v>
      </c>
      <c r="C6" s="14">
        <f t="shared" si="1"/>
        <v>0</v>
      </c>
      <c r="D6" s="14">
        <f t="shared" si="0"/>
        <v>0</v>
      </c>
    </row>
    <row r="7" spans="1:4" s="10" customFormat="1" ht="17.45" customHeight="1">
      <c r="A7" s="3" t="s">
        <v>10</v>
      </c>
      <c r="B7" s="14">
        <v>88000</v>
      </c>
      <c r="C7" s="14">
        <f t="shared" si="1"/>
        <v>1419.3548387096773</v>
      </c>
      <c r="D7" s="14">
        <f t="shared" si="0"/>
        <v>1419.3548387096773</v>
      </c>
    </row>
    <row r="8" spans="1:4" s="10" customFormat="1" ht="17.45" customHeight="1">
      <c r="A8" s="3" t="s">
        <v>3</v>
      </c>
      <c r="B8" s="14">
        <v>65000</v>
      </c>
      <c r="C8" s="14">
        <f t="shared" si="1"/>
        <v>1048.3870967741937</v>
      </c>
      <c r="D8" s="14">
        <f t="shared" si="0"/>
        <v>1048.3870967741937</v>
      </c>
    </row>
    <row r="9" spans="1:4" s="10" customFormat="1" ht="17.45" customHeight="1">
      <c r="A9" s="3" t="s">
        <v>8</v>
      </c>
      <c r="B9" s="14">
        <v>6245</v>
      </c>
      <c r="C9" s="14">
        <f t="shared" si="1"/>
        <v>100.7258064516129</v>
      </c>
      <c r="D9" s="14">
        <f t="shared" si="0"/>
        <v>100.7258064516129</v>
      </c>
    </row>
    <row r="10" spans="1:4" s="10" customFormat="1" ht="17.45" customHeight="1">
      <c r="A10" s="5" t="s">
        <v>16</v>
      </c>
      <c r="B10" s="14">
        <v>45000</v>
      </c>
      <c r="C10" s="14">
        <f t="shared" si="1"/>
        <v>725.80645161290317</v>
      </c>
      <c r="D10" s="14">
        <f t="shared" si="0"/>
        <v>725.80645161290317</v>
      </c>
    </row>
    <row r="11" spans="1:4" s="10" customFormat="1" ht="17.45" customHeight="1">
      <c r="A11" s="5" t="s">
        <v>12</v>
      </c>
      <c r="B11" s="14">
        <v>254400</v>
      </c>
      <c r="C11" s="14">
        <f t="shared" si="1"/>
        <v>4103.2258064516127</v>
      </c>
      <c r="D11" s="14">
        <f t="shared" si="0"/>
        <v>4103.2258064516127</v>
      </c>
    </row>
    <row r="12" spans="1:4" s="10" customFormat="1" ht="17.45" customHeight="1">
      <c r="A12" s="5" t="s">
        <v>4</v>
      </c>
      <c r="B12" s="14">
        <v>31800</v>
      </c>
      <c r="C12" s="14">
        <f t="shared" si="1"/>
        <v>512.90322580645159</v>
      </c>
      <c r="D12" s="14">
        <f t="shared" si="0"/>
        <v>512.90322580645159</v>
      </c>
    </row>
    <row r="13" spans="1:4" s="10" customFormat="1" ht="17.45" customHeight="1">
      <c r="A13" s="3" t="s">
        <v>11</v>
      </c>
      <c r="B13" s="14">
        <v>26700</v>
      </c>
      <c r="C13" s="14">
        <f t="shared" si="1"/>
        <v>430.64516129032256</v>
      </c>
      <c r="D13" s="14">
        <f t="shared" si="0"/>
        <v>430.64516129032256</v>
      </c>
    </row>
    <row r="14" spans="1:4" s="10" customFormat="1" ht="17.45" customHeight="1">
      <c r="A14" s="3" t="s">
        <v>5</v>
      </c>
      <c r="B14" s="14">
        <v>51940</v>
      </c>
      <c r="C14" s="14">
        <f t="shared" si="1"/>
        <v>837.74193548387098</v>
      </c>
      <c r="D14" s="14">
        <f t="shared" si="0"/>
        <v>837.74193548387098</v>
      </c>
    </row>
    <row r="15" spans="1:4" s="10" customFormat="1" ht="17.45" customHeight="1">
      <c r="A15" s="3" t="s">
        <v>6</v>
      </c>
      <c r="B15" s="14">
        <v>224916.54</v>
      </c>
      <c r="C15" s="14">
        <f t="shared" si="1"/>
        <v>3627.6861290322581</v>
      </c>
      <c r="D15" s="14">
        <f t="shared" si="0"/>
        <v>3627.6861290322581</v>
      </c>
    </row>
    <row r="16" spans="1:4" s="10" customFormat="1" ht="17.45" customHeight="1">
      <c r="A16" s="3" t="s">
        <v>7</v>
      </c>
      <c r="B16" s="14">
        <v>15900</v>
      </c>
      <c r="C16" s="14">
        <f t="shared" si="1"/>
        <v>256.45161290322579</v>
      </c>
      <c r="D16" s="14">
        <f t="shared" si="0"/>
        <v>256.45161290322579</v>
      </c>
    </row>
    <row r="17" spans="1:4" s="10" customFormat="1" ht="29.25" customHeight="1">
      <c r="A17" s="33" t="s">
        <v>13</v>
      </c>
      <c r="B17" s="14">
        <v>60000</v>
      </c>
      <c r="C17" s="14">
        <f t="shared" si="1"/>
        <v>967.74193548387098</v>
      </c>
      <c r="D17" s="14">
        <f t="shared" si="0"/>
        <v>967.74193548387098</v>
      </c>
    </row>
    <row r="18" spans="1:4" s="10" customFormat="1" ht="17.45" customHeight="1">
      <c r="A18" s="5" t="s">
        <v>18</v>
      </c>
      <c r="B18" s="14">
        <v>28620</v>
      </c>
      <c r="C18" s="14">
        <f t="shared" si="1"/>
        <v>461.61290322580646</v>
      </c>
      <c r="D18" s="14">
        <f t="shared" si="0"/>
        <v>461.61290322580646</v>
      </c>
    </row>
    <row r="19" spans="1:4" s="10" customFormat="1" ht="17.45" customHeight="1">
      <c r="A19" s="30" t="s">
        <v>17</v>
      </c>
      <c r="B19" s="31">
        <f>SUM(B2:B18)</f>
        <v>957061.54</v>
      </c>
      <c r="C19" s="32">
        <f>SUM(C2:C18)</f>
        <v>15436.476451612902</v>
      </c>
      <c r="D19" s="31">
        <f>SUM(D2:D18)</f>
        <v>15436.476451612902</v>
      </c>
    </row>
    <row r="20" spans="1:4" s="8" customFormat="1">
      <c r="B20" s="13"/>
      <c r="C20" s="15"/>
      <c r="D20" s="13"/>
    </row>
    <row r="22" spans="1:4">
      <c r="A22" t="s">
        <v>19</v>
      </c>
    </row>
    <row r="23" spans="1:4">
      <c r="A23" t="s">
        <v>29</v>
      </c>
    </row>
    <row r="24" spans="1:4">
      <c r="A24" t="s">
        <v>20</v>
      </c>
    </row>
    <row r="25" spans="1:4">
      <c r="A25" s="6" t="s">
        <v>21</v>
      </c>
      <c r="C25" s="16"/>
    </row>
    <row r="26" spans="1:4">
      <c r="A26" s="7" t="s">
        <v>31</v>
      </c>
      <c r="C26" s="17"/>
    </row>
    <row r="27" spans="1:4">
      <c r="B27" s="18"/>
      <c r="C27" s="17"/>
    </row>
    <row r="28" spans="1:4">
      <c r="B28" s="18"/>
      <c r="C28" s="16"/>
    </row>
    <row r="29" spans="1:4">
      <c r="B29" s="19"/>
      <c r="C29" s="20"/>
      <c r="D29" s="19"/>
    </row>
    <row r="30" spans="1:4">
      <c r="B30" s="19"/>
      <c r="C30" s="20"/>
      <c r="D30" s="19"/>
    </row>
    <row r="31" spans="1:4">
      <c r="B31" s="19"/>
      <c r="C31" s="20"/>
      <c r="D31" s="19"/>
    </row>
    <row r="32" spans="1:4">
      <c r="B32" s="19"/>
      <c r="C32" s="23"/>
      <c r="D32" s="24"/>
    </row>
    <row r="33" spans="2:4">
      <c r="B33" s="19"/>
      <c r="C33" s="26"/>
      <c r="D33" s="24"/>
    </row>
    <row r="34" spans="2:4">
      <c r="B34" s="19"/>
      <c r="C34" s="26"/>
      <c r="D34" s="24"/>
    </row>
    <row r="35" spans="2:4">
      <c r="B35" s="19"/>
      <c r="C35" s="26"/>
      <c r="D35" s="24"/>
    </row>
    <row r="36" spans="2:4">
      <c r="B36" s="19"/>
      <c r="C36" s="26"/>
      <c r="D36" s="24"/>
    </row>
    <row r="37" spans="2:4">
      <c r="B37" s="19"/>
      <c r="C37" s="26"/>
      <c r="D37" s="24"/>
    </row>
    <row r="38" spans="2:4">
      <c r="B38" s="19"/>
      <c r="C38" s="26"/>
      <c r="D38" s="24"/>
    </row>
    <row r="39" spans="2:4">
      <c r="B39" s="19"/>
      <c r="C39" s="26"/>
      <c r="D39" s="24"/>
    </row>
    <row r="40" spans="2:4">
      <c r="B40" s="18"/>
      <c r="C40" s="27"/>
      <c r="D40" s="24"/>
    </row>
    <row r="41" spans="2:4">
      <c r="C41" s="27"/>
      <c r="D41" s="24"/>
    </row>
    <row r="42" spans="2:4">
      <c r="C42" s="27"/>
      <c r="D42" s="24"/>
    </row>
    <row r="43" spans="2:4">
      <c r="C43" s="27"/>
      <c r="D43" s="28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A1:I43"/>
  <sheetViews>
    <sheetView topLeftCell="A7" workbookViewId="0">
      <selection activeCell="C10" sqref="C10"/>
    </sheetView>
  </sheetViews>
  <sheetFormatPr defaultRowHeight="12.75"/>
  <cols>
    <col min="1" max="1" width="54.28515625" customWidth="1"/>
    <col min="2" max="2" width="16.140625" style="13" bestFit="1" customWidth="1"/>
    <col min="3" max="3" width="12.28515625" style="15" customWidth="1"/>
    <col min="4" max="8" width="10.85546875" style="13" bestFit="1" customWidth="1"/>
    <col min="9" max="9" width="17.140625" style="13" customWidth="1"/>
  </cols>
  <sheetData>
    <row r="1" spans="1:9" s="10" customFormat="1" ht="57" customHeight="1">
      <c r="A1" s="9" t="s">
        <v>0</v>
      </c>
      <c r="B1" s="11" t="s">
        <v>30</v>
      </c>
      <c r="C1" s="12" t="s">
        <v>22</v>
      </c>
      <c r="D1" s="12" t="s">
        <v>23</v>
      </c>
      <c r="E1" s="12" t="s">
        <v>24</v>
      </c>
      <c r="F1" s="12" t="s">
        <v>25</v>
      </c>
      <c r="G1" s="12" t="s">
        <v>26</v>
      </c>
      <c r="H1" s="12" t="s">
        <v>27</v>
      </c>
      <c r="I1" s="12" t="s">
        <v>28</v>
      </c>
    </row>
    <row r="2" spans="1:9" s="10" customFormat="1" ht="17.45" customHeight="1">
      <c r="A2" s="1" t="s">
        <v>1</v>
      </c>
      <c r="B2" s="14">
        <v>39540</v>
      </c>
      <c r="C2" s="14">
        <f>SUM(B2/82)</f>
        <v>482.19512195121951</v>
      </c>
      <c r="D2" s="14">
        <f t="shared" ref="D2:D18" si="0">SUM(C2)</f>
        <v>482.19512195121951</v>
      </c>
      <c r="E2" s="14">
        <f>SUM(C2*2)</f>
        <v>964.39024390243901</v>
      </c>
      <c r="F2" s="14">
        <f>SUM(C2*3)</f>
        <v>1446.5853658536585</v>
      </c>
      <c r="G2" s="14">
        <f>SUM(C2*4)</f>
        <v>1928.780487804878</v>
      </c>
      <c r="H2" s="14">
        <f>SUM(C2*5)</f>
        <v>2410.9756097560976</v>
      </c>
      <c r="I2" s="14">
        <f>SUM(C2/3)</f>
        <v>160.73170731707316</v>
      </c>
    </row>
    <row r="3" spans="1:9" s="10" customFormat="1" ht="17.45" customHeight="1">
      <c r="A3" s="1" t="s">
        <v>2</v>
      </c>
      <c r="B3" s="14">
        <v>16000</v>
      </c>
      <c r="C3" s="14">
        <f t="shared" ref="C3:C18" si="1">SUM(B3/82)</f>
        <v>195.1219512195122</v>
      </c>
      <c r="D3" s="14">
        <f t="shared" si="0"/>
        <v>195.1219512195122</v>
      </c>
      <c r="E3" s="14">
        <f t="shared" ref="E3:E18" si="2">SUM(C3*2)</f>
        <v>390.2439024390244</v>
      </c>
      <c r="F3" s="14">
        <f t="shared" ref="F3:F18" si="3">SUM(C3*3)</f>
        <v>585.36585365853659</v>
      </c>
      <c r="G3" s="14">
        <f t="shared" ref="G3:G18" si="4">SUM(C3*4)</f>
        <v>780.48780487804879</v>
      </c>
      <c r="H3" s="14">
        <f t="shared" ref="H3:H18" si="5">SUM(C3*5)</f>
        <v>975.60975609756099</v>
      </c>
      <c r="I3" s="14">
        <f t="shared" ref="I3:I12" si="6">SUM(C3)</f>
        <v>195.1219512195122</v>
      </c>
    </row>
    <row r="4" spans="1:9" s="10" customFormat="1" ht="17.45" customHeight="1">
      <c r="A4" s="1" t="s">
        <v>15</v>
      </c>
      <c r="B4" s="14">
        <v>3000</v>
      </c>
      <c r="C4" s="14">
        <f t="shared" si="1"/>
        <v>36.585365853658537</v>
      </c>
      <c r="D4" s="14">
        <f t="shared" si="0"/>
        <v>36.585365853658537</v>
      </c>
      <c r="E4" s="14">
        <f t="shared" si="2"/>
        <v>73.170731707317074</v>
      </c>
      <c r="F4" s="14">
        <f t="shared" si="3"/>
        <v>109.7560975609756</v>
      </c>
      <c r="G4" s="14">
        <f t="shared" si="4"/>
        <v>146.34146341463415</v>
      </c>
      <c r="H4" s="14">
        <f t="shared" si="5"/>
        <v>182.92682926829269</v>
      </c>
      <c r="I4" s="14">
        <f t="shared" si="6"/>
        <v>36.585365853658537</v>
      </c>
    </row>
    <row r="5" spans="1:9" s="10" customFormat="1" ht="17.45" customHeight="1">
      <c r="A5" s="1" t="s">
        <v>14</v>
      </c>
      <c r="B5" s="14">
        <v>0</v>
      </c>
      <c r="C5" s="14">
        <f t="shared" si="1"/>
        <v>0</v>
      </c>
      <c r="D5" s="14">
        <f t="shared" si="0"/>
        <v>0</v>
      </c>
      <c r="E5" s="14">
        <f t="shared" si="2"/>
        <v>0</v>
      </c>
      <c r="F5" s="14">
        <f t="shared" si="3"/>
        <v>0</v>
      </c>
      <c r="G5" s="14">
        <f t="shared" si="4"/>
        <v>0</v>
      </c>
      <c r="H5" s="14">
        <f t="shared" si="5"/>
        <v>0</v>
      </c>
      <c r="I5" s="14">
        <f t="shared" si="6"/>
        <v>0</v>
      </c>
    </row>
    <row r="6" spans="1:9" s="10" customFormat="1" ht="17.45" customHeight="1">
      <c r="A6" s="1" t="s">
        <v>9</v>
      </c>
      <c r="B6" s="14">
        <v>0</v>
      </c>
      <c r="C6" s="14">
        <f t="shared" si="1"/>
        <v>0</v>
      </c>
      <c r="D6" s="14">
        <f t="shared" si="0"/>
        <v>0</v>
      </c>
      <c r="E6" s="14">
        <f t="shared" si="2"/>
        <v>0</v>
      </c>
      <c r="F6" s="14">
        <f t="shared" si="3"/>
        <v>0</v>
      </c>
      <c r="G6" s="14">
        <f t="shared" si="4"/>
        <v>0</v>
      </c>
      <c r="H6" s="14">
        <f t="shared" si="5"/>
        <v>0</v>
      </c>
      <c r="I6" s="14">
        <f t="shared" si="6"/>
        <v>0</v>
      </c>
    </row>
    <row r="7" spans="1:9" s="10" customFormat="1" ht="17.45" customHeight="1">
      <c r="A7" s="1" t="s">
        <v>10</v>
      </c>
      <c r="B7" s="14">
        <v>88000</v>
      </c>
      <c r="C7" s="14">
        <f t="shared" si="1"/>
        <v>1073.1707317073171</v>
      </c>
      <c r="D7" s="14">
        <f t="shared" si="0"/>
        <v>1073.1707317073171</v>
      </c>
      <c r="E7" s="14">
        <f t="shared" si="2"/>
        <v>2146.3414634146343</v>
      </c>
      <c r="F7" s="14">
        <f t="shared" si="3"/>
        <v>3219.5121951219517</v>
      </c>
      <c r="G7" s="14">
        <f t="shared" si="4"/>
        <v>4292.6829268292686</v>
      </c>
      <c r="H7" s="14">
        <f t="shared" si="5"/>
        <v>5365.8536585365855</v>
      </c>
      <c r="I7" s="14">
        <f t="shared" si="6"/>
        <v>1073.1707317073171</v>
      </c>
    </row>
    <row r="8" spans="1:9" s="10" customFormat="1" ht="17.45" customHeight="1">
      <c r="A8" s="1" t="s">
        <v>3</v>
      </c>
      <c r="B8" s="14">
        <v>65000</v>
      </c>
      <c r="C8" s="14">
        <f t="shared" si="1"/>
        <v>792.68292682926824</v>
      </c>
      <c r="D8" s="14">
        <f t="shared" si="0"/>
        <v>792.68292682926824</v>
      </c>
      <c r="E8" s="14">
        <f t="shared" si="2"/>
        <v>1585.3658536585365</v>
      </c>
      <c r="F8" s="14">
        <f t="shared" si="3"/>
        <v>2378.0487804878048</v>
      </c>
      <c r="G8" s="14">
        <f t="shared" si="4"/>
        <v>3170.731707317073</v>
      </c>
      <c r="H8" s="14">
        <f t="shared" si="5"/>
        <v>3963.4146341463411</v>
      </c>
      <c r="I8" s="14">
        <f t="shared" si="6"/>
        <v>792.68292682926824</v>
      </c>
    </row>
    <row r="9" spans="1:9" s="10" customFormat="1" ht="17.45" customHeight="1">
      <c r="A9" s="1" t="s">
        <v>8</v>
      </c>
      <c r="B9" s="14">
        <v>6245</v>
      </c>
      <c r="C9" s="14">
        <f t="shared" si="1"/>
        <v>76.158536585365852</v>
      </c>
      <c r="D9" s="14">
        <f t="shared" si="0"/>
        <v>76.158536585365852</v>
      </c>
      <c r="E9" s="14">
        <f t="shared" si="2"/>
        <v>152.3170731707317</v>
      </c>
      <c r="F9" s="14">
        <f t="shared" si="3"/>
        <v>228.47560975609755</v>
      </c>
      <c r="G9" s="14">
        <f t="shared" si="4"/>
        <v>304.63414634146341</v>
      </c>
      <c r="H9" s="14">
        <f t="shared" si="5"/>
        <v>380.79268292682923</v>
      </c>
      <c r="I9" s="14">
        <f t="shared" si="6"/>
        <v>76.158536585365852</v>
      </c>
    </row>
    <row r="10" spans="1:9" s="10" customFormat="1" ht="17.45" customHeight="1">
      <c r="A10" s="4" t="s">
        <v>16</v>
      </c>
      <c r="B10" s="14">
        <v>45000</v>
      </c>
      <c r="C10" s="14">
        <f t="shared" si="1"/>
        <v>548.78048780487802</v>
      </c>
      <c r="D10" s="14">
        <f t="shared" si="0"/>
        <v>548.78048780487802</v>
      </c>
      <c r="E10" s="14">
        <f t="shared" si="2"/>
        <v>1097.560975609756</v>
      </c>
      <c r="F10" s="14">
        <f t="shared" si="3"/>
        <v>1646.3414634146341</v>
      </c>
      <c r="G10" s="14">
        <f t="shared" si="4"/>
        <v>2195.1219512195121</v>
      </c>
      <c r="H10" s="14">
        <f t="shared" si="5"/>
        <v>2743.9024390243903</v>
      </c>
      <c r="I10" s="14">
        <f t="shared" si="6"/>
        <v>548.78048780487802</v>
      </c>
    </row>
    <row r="11" spans="1:9" s="10" customFormat="1" ht="17.45" customHeight="1">
      <c r="A11" s="4" t="s">
        <v>12</v>
      </c>
      <c r="B11" s="14">
        <v>254400</v>
      </c>
      <c r="C11" s="14">
        <f t="shared" si="1"/>
        <v>3102.439024390244</v>
      </c>
      <c r="D11" s="14">
        <f t="shared" si="0"/>
        <v>3102.439024390244</v>
      </c>
      <c r="E11" s="14">
        <f t="shared" si="2"/>
        <v>6204.8780487804879</v>
      </c>
      <c r="F11" s="14">
        <f t="shared" si="3"/>
        <v>9307.3170731707323</v>
      </c>
      <c r="G11" s="14">
        <f t="shared" si="4"/>
        <v>12409.756097560976</v>
      </c>
      <c r="H11" s="14">
        <f t="shared" si="5"/>
        <v>15512.195121951219</v>
      </c>
      <c r="I11" s="14">
        <f t="shared" si="6"/>
        <v>3102.439024390244</v>
      </c>
    </row>
    <row r="12" spans="1:9" s="10" customFormat="1" ht="17.45" customHeight="1">
      <c r="A12" s="4" t="s">
        <v>4</v>
      </c>
      <c r="B12" s="14">
        <v>31800</v>
      </c>
      <c r="C12" s="14">
        <f t="shared" si="1"/>
        <v>387.80487804878049</v>
      </c>
      <c r="D12" s="14">
        <f t="shared" si="0"/>
        <v>387.80487804878049</v>
      </c>
      <c r="E12" s="14">
        <f t="shared" si="2"/>
        <v>775.60975609756099</v>
      </c>
      <c r="F12" s="14">
        <f t="shared" si="3"/>
        <v>1163.4146341463415</v>
      </c>
      <c r="G12" s="14">
        <f t="shared" si="4"/>
        <v>1551.219512195122</v>
      </c>
      <c r="H12" s="14">
        <f t="shared" si="5"/>
        <v>1939.0243902439024</v>
      </c>
      <c r="I12" s="14">
        <f t="shared" si="6"/>
        <v>387.80487804878049</v>
      </c>
    </row>
    <row r="13" spans="1:9" s="10" customFormat="1" ht="17.45" customHeight="1">
      <c r="A13" s="1" t="s">
        <v>11</v>
      </c>
      <c r="B13" s="14">
        <v>26700</v>
      </c>
      <c r="C13" s="14">
        <f t="shared" si="1"/>
        <v>325.60975609756099</v>
      </c>
      <c r="D13" s="14">
        <f t="shared" si="0"/>
        <v>325.60975609756099</v>
      </c>
      <c r="E13" s="14">
        <f t="shared" si="2"/>
        <v>651.21951219512198</v>
      </c>
      <c r="F13" s="14">
        <f t="shared" si="3"/>
        <v>976.82926829268297</v>
      </c>
      <c r="G13" s="14">
        <f t="shared" si="4"/>
        <v>1302.439024390244</v>
      </c>
      <c r="H13" s="14">
        <f t="shared" si="5"/>
        <v>1628.0487804878048</v>
      </c>
      <c r="I13" s="14">
        <f>SUM(C13/3)</f>
        <v>108.53658536585367</v>
      </c>
    </row>
    <row r="14" spans="1:9" s="10" customFormat="1" ht="17.45" customHeight="1">
      <c r="A14" s="1" t="s">
        <v>5</v>
      </c>
      <c r="B14" s="14">
        <v>51940</v>
      </c>
      <c r="C14" s="14">
        <f t="shared" si="1"/>
        <v>633.41463414634143</v>
      </c>
      <c r="D14" s="14">
        <f t="shared" si="0"/>
        <v>633.41463414634143</v>
      </c>
      <c r="E14" s="14">
        <f t="shared" si="2"/>
        <v>1266.8292682926829</v>
      </c>
      <c r="F14" s="14">
        <f t="shared" si="3"/>
        <v>1900.2439024390242</v>
      </c>
      <c r="G14" s="14">
        <f t="shared" si="4"/>
        <v>2533.6585365853657</v>
      </c>
      <c r="H14" s="14">
        <f t="shared" si="5"/>
        <v>3167.0731707317073</v>
      </c>
      <c r="I14" s="14">
        <f>SUM(C14/3)</f>
        <v>211.13821138211381</v>
      </c>
    </row>
    <row r="15" spans="1:9" s="10" customFormat="1" ht="17.45" customHeight="1">
      <c r="A15" s="1" t="s">
        <v>6</v>
      </c>
      <c r="B15" s="14">
        <v>224916.54</v>
      </c>
      <c r="C15" s="14">
        <f t="shared" si="1"/>
        <v>2742.8846341463413</v>
      </c>
      <c r="D15" s="14">
        <f t="shared" si="0"/>
        <v>2742.8846341463413</v>
      </c>
      <c r="E15" s="14">
        <f t="shared" si="2"/>
        <v>5485.7692682926827</v>
      </c>
      <c r="F15" s="14">
        <f t="shared" si="3"/>
        <v>8228.653902439024</v>
      </c>
      <c r="G15" s="14">
        <f t="shared" si="4"/>
        <v>10971.538536585365</v>
      </c>
      <c r="H15" s="14">
        <f t="shared" si="5"/>
        <v>13714.423170731707</v>
      </c>
      <c r="I15" s="14">
        <f>SUM(C15/3)</f>
        <v>914.29487804878045</v>
      </c>
    </row>
    <row r="16" spans="1:9" s="10" customFormat="1" ht="17.45" customHeight="1">
      <c r="A16" s="1" t="s">
        <v>7</v>
      </c>
      <c r="B16" s="14">
        <v>15900</v>
      </c>
      <c r="C16" s="14">
        <f t="shared" si="1"/>
        <v>193.90243902439025</v>
      </c>
      <c r="D16" s="14">
        <f t="shared" si="0"/>
        <v>193.90243902439025</v>
      </c>
      <c r="E16" s="14">
        <f t="shared" si="2"/>
        <v>387.80487804878049</v>
      </c>
      <c r="F16" s="14">
        <f t="shared" si="3"/>
        <v>581.70731707317077</v>
      </c>
      <c r="G16" s="14">
        <f t="shared" si="4"/>
        <v>775.60975609756099</v>
      </c>
      <c r="H16" s="14">
        <f t="shared" si="5"/>
        <v>969.51219512195121</v>
      </c>
      <c r="I16" s="14">
        <f>SUM(C16/3)</f>
        <v>64.634146341463421</v>
      </c>
    </row>
    <row r="17" spans="1:9" s="10" customFormat="1" ht="29.25" customHeight="1">
      <c r="A17" s="2" t="s">
        <v>13</v>
      </c>
      <c r="B17" s="14">
        <v>60000</v>
      </c>
      <c r="C17" s="14">
        <f t="shared" si="1"/>
        <v>731.70731707317077</v>
      </c>
      <c r="D17" s="14">
        <f t="shared" si="0"/>
        <v>731.70731707317077</v>
      </c>
      <c r="E17" s="14">
        <f t="shared" si="2"/>
        <v>1463.4146341463415</v>
      </c>
      <c r="F17" s="14">
        <f t="shared" si="3"/>
        <v>2195.1219512195121</v>
      </c>
      <c r="G17" s="14">
        <f t="shared" si="4"/>
        <v>2926.8292682926831</v>
      </c>
      <c r="H17" s="14">
        <f t="shared" si="5"/>
        <v>3658.5365853658541</v>
      </c>
      <c r="I17" s="14">
        <f>SUM(C17)</f>
        <v>731.70731707317077</v>
      </c>
    </row>
    <row r="18" spans="1:9" s="10" customFormat="1" ht="17.45" customHeight="1">
      <c r="A18" s="4" t="s">
        <v>18</v>
      </c>
      <c r="B18" s="14">
        <v>28620</v>
      </c>
      <c r="C18" s="14">
        <f t="shared" si="1"/>
        <v>349.02439024390242</v>
      </c>
      <c r="D18" s="14">
        <f t="shared" si="0"/>
        <v>349.02439024390242</v>
      </c>
      <c r="E18" s="14">
        <f t="shared" si="2"/>
        <v>698.04878048780483</v>
      </c>
      <c r="F18" s="14">
        <f t="shared" si="3"/>
        <v>1047.0731707317073</v>
      </c>
      <c r="G18" s="14">
        <f t="shared" si="4"/>
        <v>1396.0975609756097</v>
      </c>
      <c r="H18" s="14">
        <f t="shared" si="5"/>
        <v>1745.1219512195121</v>
      </c>
      <c r="I18" s="14">
        <f>SUM(C18/3)</f>
        <v>116.34146341463413</v>
      </c>
    </row>
    <row r="19" spans="1:9" s="10" customFormat="1" ht="17.45" customHeight="1">
      <c r="A19" s="30" t="s">
        <v>17</v>
      </c>
      <c r="B19" s="31">
        <f t="shared" ref="B19:I19" si="7">SUM(B2:B18)</f>
        <v>957061.54</v>
      </c>
      <c r="C19" s="32">
        <f t="shared" si="7"/>
        <v>11671.482195121953</v>
      </c>
      <c r="D19" s="31">
        <f t="shared" si="7"/>
        <v>11671.482195121953</v>
      </c>
      <c r="E19" s="31">
        <f t="shared" si="7"/>
        <v>23342.964390243906</v>
      </c>
      <c r="F19" s="31">
        <f t="shared" si="7"/>
        <v>35014.446585365862</v>
      </c>
      <c r="G19" s="31">
        <f t="shared" si="7"/>
        <v>46685.928780487811</v>
      </c>
      <c r="H19" s="31">
        <f t="shared" si="7"/>
        <v>58357.410975609753</v>
      </c>
      <c r="I19" s="31">
        <f t="shared" si="7"/>
        <v>8520.1282113821144</v>
      </c>
    </row>
    <row r="20" spans="1:9" s="8" customFormat="1">
      <c r="B20" s="13"/>
      <c r="C20" s="15"/>
      <c r="D20" s="13"/>
      <c r="E20" s="13"/>
      <c r="F20" s="13"/>
      <c r="G20" s="13"/>
      <c r="H20" s="13"/>
      <c r="I20" s="13"/>
    </row>
    <row r="22" spans="1:9">
      <c r="A22" t="s">
        <v>19</v>
      </c>
      <c r="E22" s="18"/>
    </row>
    <row r="23" spans="1:9">
      <c r="A23" t="s">
        <v>29</v>
      </c>
    </row>
    <row r="24" spans="1:9">
      <c r="A24" t="s">
        <v>20</v>
      </c>
    </row>
    <row r="25" spans="1:9">
      <c r="A25" s="6" t="s">
        <v>21</v>
      </c>
      <c r="C25" s="16"/>
    </row>
    <row r="26" spans="1:9">
      <c r="A26" s="7" t="s">
        <v>31</v>
      </c>
      <c r="C26" s="17"/>
    </row>
    <row r="27" spans="1:9">
      <c r="B27" s="18"/>
      <c r="C27" s="17"/>
    </row>
    <row r="28" spans="1:9">
      <c r="B28" s="18"/>
      <c r="C28" s="16"/>
    </row>
    <row r="29" spans="1:9">
      <c r="B29" s="19"/>
      <c r="C29" s="20"/>
      <c r="D29" s="19"/>
    </row>
    <row r="30" spans="1:9">
      <c r="B30" s="19"/>
      <c r="C30" s="20"/>
      <c r="D30" s="19"/>
    </row>
    <row r="31" spans="1:9" ht="15">
      <c r="B31" s="19"/>
      <c r="C31" s="20"/>
      <c r="D31" s="19"/>
      <c r="E31" s="21"/>
      <c r="F31" s="21"/>
      <c r="G31" s="22"/>
    </row>
    <row r="32" spans="1:9">
      <c r="B32" s="19"/>
      <c r="C32" s="23"/>
      <c r="D32" s="24"/>
      <c r="E32" s="25"/>
      <c r="F32" s="21"/>
      <c r="G32" s="24"/>
    </row>
    <row r="33" spans="2:7">
      <c r="B33" s="19"/>
      <c r="C33" s="26"/>
      <c r="D33" s="24"/>
      <c r="E33" s="25"/>
      <c r="F33" s="21"/>
      <c r="G33" s="24"/>
    </row>
    <row r="34" spans="2:7">
      <c r="B34" s="19"/>
      <c r="C34" s="26"/>
      <c r="D34" s="24"/>
      <c r="E34" s="25"/>
      <c r="F34" s="21"/>
      <c r="G34" s="24"/>
    </row>
    <row r="35" spans="2:7">
      <c r="B35" s="19"/>
      <c r="C35" s="26"/>
      <c r="D35" s="24"/>
      <c r="E35" s="25"/>
      <c r="F35" s="21"/>
      <c r="G35" s="24"/>
    </row>
    <row r="36" spans="2:7">
      <c r="B36" s="19"/>
      <c r="C36" s="26"/>
      <c r="D36" s="24"/>
      <c r="E36" s="25"/>
      <c r="F36" s="21"/>
      <c r="G36" s="24"/>
    </row>
    <row r="37" spans="2:7">
      <c r="B37" s="19"/>
      <c r="C37" s="26"/>
      <c r="D37" s="24"/>
      <c r="E37" s="25"/>
      <c r="F37" s="21"/>
      <c r="G37" s="24"/>
    </row>
    <row r="38" spans="2:7">
      <c r="B38" s="19"/>
      <c r="C38" s="26"/>
      <c r="D38" s="24"/>
      <c r="E38" s="21"/>
      <c r="F38" s="21"/>
    </row>
    <row r="39" spans="2:7">
      <c r="B39" s="19"/>
      <c r="C39" s="26"/>
      <c r="D39" s="24"/>
    </row>
    <row r="40" spans="2:7">
      <c r="B40" s="18"/>
      <c r="C40" s="27"/>
      <c r="D40" s="24"/>
    </row>
    <row r="41" spans="2:7">
      <c r="C41" s="27"/>
      <c r="D41" s="24"/>
    </row>
    <row r="42" spans="2:7">
      <c r="C42" s="27"/>
      <c r="D42" s="24"/>
    </row>
    <row r="43" spans="2:7">
      <c r="C43" s="27"/>
      <c r="D43" s="28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</sheetPr>
  <dimension ref="A1:K43"/>
  <sheetViews>
    <sheetView topLeftCell="A7" workbookViewId="0">
      <selection activeCell="A26" sqref="A26"/>
    </sheetView>
  </sheetViews>
  <sheetFormatPr defaultRowHeight="12.75"/>
  <cols>
    <col min="1" max="1" width="54.28515625" customWidth="1"/>
    <col min="2" max="2" width="16.28515625" style="13" bestFit="1" customWidth="1"/>
    <col min="3" max="3" width="12.28515625" style="15" customWidth="1"/>
    <col min="4" max="4" width="14" style="13" bestFit="1" customWidth="1"/>
    <col min="5" max="7" width="10.85546875" style="13" bestFit="1" customWidth="1"/>
    <col min="8" max="9" width="10.85546875" style="13" customWidth="1"/>
    <col min="10" max="10" width="10.85546875" style="13" bestFit="1" customWidth="1"/>
    <col min="11" max="11" width="17.140625" style="13" customWidth="1"/>
  </cols>
  <sheetData>
    <row r="1" spans="1:11" s="10" customFormat="1" ht="57" customHeight="1">
      <c r="A1" s="9" t="s">
        <v>0</v>
      </c>
      <c r="B1" s="11" t="s">
        <v>30</v>
      </c>
      <c r="C1" s="12" t="s">
        <v>22</v>
      </c>
      <c r="D1" s="12" t="s">
        <v>33</v>
      </c>
      <c r="E1" s="12" t="s">
        <v>34</v>
      </c>
      <c r="F1" s="12" t="s">
        <v>35</v>
      </c>
      <c r="G1" s="12" t="s">
        <v>36</v>
      </c>
      <c r="H1" s="12" t="s">
        <v>38</v>
      </c>
      <c r="I1" s="12" t="s">
        <v>39</v>
      </c>
      <c r="J1" s="12" t="s">
        <v>37</v>
      </c>
      <c r="K1" s="12" t="s">
        <v>28</v>
      </c>
    </row>
    <row r="2" spans="1:11" s="10" customFormat="1" ht="17.45" customHeight="1">
      <c r="A2" s="41" t="s">
        <v>1</v>
      </c>
      <c r="B2" s="14">
        <v>39540</v>
      </c>
      <c r="C2" s="14">
        <f>SUM(B2/503)</f>
        <v>78.608349900596423</v>
      </c>
      <c r="D2" s="14">
        <f>SUM(C2*6)</f>
        <v>471.65009940357857</v>
      </c>
      <c r="E2" s="14">
        <f>SUM(C2*7)</f>
        <v>550.25844930417497</v>
      </c>
      <c r="F2" s="14">
        <f>SUM(C2*4)</f>
        <v>314.43339960238569</v>
      </c>
      <c r="G2" s="14">
        <f>SUM(C2*12)</f>
        <v>943.30019880715713</v>
      </c>
      <c r="H2" s="14">
        <f>SUM(C2*18)</f>
        <v>1414.9502982107356</v>
      </c>
      <c r="I2" s="14">
        <f>SUM(C2*24)</f>
        <v>1886.6003976143143</v>
      </c>
      <c r="J2" s="14">
        <f>SUM(C2*30)</f>
        <v>2358.2504970178925</v>
      </c>
      <c r="K2" s="14">
        <f>SUM(D2/3)</f>
        <v>157.21669980119285</v>
      </c>
    </row>
    <row r="3" spans="1:11" s="10" customFormat="1" ht="17.45" customHeight="1">
      <c r="A3" s="41" t="s">
        <v>2</v>
      </c>
      <c r="B3" s="14">
        <v>16000</v>
      </c>
      <c r="C3" s="14">
        <f t="shared" ref="C3:C18" si="0">SUM(B3/503)</f>
        <v>31.809145129224653</v>
      </c>
      <c r="D3" s="14">
        <f t="shared" ref="D3:D18" si="1">SUM(C3*6)</f>
        <v>190.85487077534793</v>
      </c>
      <c r="E3" s="14">
        <f t="shared" ref="E3:E18" si="2">SUM(C3*7)</f>
        <v>222.66401590457258</v>
      </c>
      <c r="F3" s="14">
        <f t="shared" ref="F3:F18" si="3">SUM(C3*4)</f>
        <v>127.23658051689861</v>
      </c>
      <c r="G3" s="14">
        <f t="shared" ref="G3:G18" si="4">SUM(C3*12)</f>
        <v>381.70974155069587</v>
      </c>
      <c r="H3" s="14">
        <f t="shared" ref="H3:H18" si="5">SUM(C3*18)</f>
        <v>572.56461232604374</v>
      </c>
      <c r="I3" s="14">
        <f t="shared" ref="I3:I18" si="6">SUM(C3*24)</f>
        <v>763.41948310139173</v>
      </c>
      <c r="J3" s="14">
        <f t="shared" ref="J3:J18" si="7">SUM(C3*30)</f>
        <v>954.27435387673961</v>
      </c>
      <c r="K3" s="14">
        <f t="shared" ref="K3:K18" si="8">SUM(D3/3)</f>
        <v>63.618290258449314</v>
      </c>
    </row>
    <row r="4" spans="1:11" s="10" customFormat="1" ht="17.45" customHeight="1">
      <c r="A4" s="41" t="s">
        <v>15</v>
      </c>
      <c r="B4" s="14">
        <v>3000</v>
      </c>
      <c r="C4" s="14">
        <f t="shared" si="0"/>
        <v>5.964214711729622</v>
      </c>
      <c r="D4" s="14">
        <f t="shared" si="1"/>
        <v>35.785288270377734</v>
      </c>
      <c r="E4" s="14">
        <f t="shared" si="2"/>
        <v>41.749502982107352</v>
      </c>
      <c r="F4" s="14">
        <f t="shared" si="3"/>
        <v>23.856858846918488</v>
      </c>
      <c r="G4" s="14">
        <f t="shared" si="4"/>
        <v>71.570576540755468</v>
      </c>
      <c r="H4" s="14">
        <f t="shared" si="5"/>
        <v>107.3558648111332</v>
      </c>
      <c r="I4" s="14">
        <f t="shared" si="6"/>
        <v>143.14115308151094</v>
      </c>
      <c r="J4" s="14">
        <f t="shared" si="7"/>
        <v>178.92644135188866</v>
      </c>
      <c r="K4" s="14">
        <f t="shared" si="8"/>
        <v>11.928429423459244</v>
      </c>
    </row>
    <row r="5" spans="1:11" s="10" customFormat="1" ht="17.45" customHeight="1">
      <c r="A5" s="41" t="s">
        <v>14</v>
      </c>
      <c r="B5" s="14">
        <v>0</v>
      </c>
      <c r="C5" s="14">
        <f t="shared" si="0"/>
        <v>0</v>
      </c>
      <c r="D5" s="14">
        <f t="shared" si="1"/>
        <v>0</v>
      </c>
      <c r="E5" s="14">
        <f t="shared" si="2"/>
        <v>0</v>
      </c>
      <c r="F5" s="14">
        <f t="shared" si="3"/>
        <v>0</v>
      </c>
      <c r="G5" s="14">
        <f t="shared" si="4"/>
        <v>0</v>
      </c>
      <c r="H5" s="14">
        <f t="shared" si="5"/>
        <v>0</v>
      </c>
      <c r="I5" s="14">
        <f t="shared" si="6"/>
        <v>0</v>
      </c>
      <c r="J5" s="14">
        <f t="shared" si="7"/>
        <v>0</v>
      </c>
      <c r="K5" s="14">
        <f t="shared" si="8"/>
        <v>0</v>
      </c>
    </row>
    <row r="6" spans="1:11" s="10" customFormat="1" ht="17.45" customHeight="1">
      <c r="A6" s="41" t="s">
        <v>9</v>
      </c>
      <c r="B6" s="14">
        <v>0</v>
      </c>
      <c r="C6" s="14">
        <f t="shared" si="0"/>
        <v>0</v>
      </c>
      <c r="D6" s="14">
        <f t="shared" si="1"/>
        <v>0</v>
      </c>
      <c r="E6" s="14">
        <f t="shared" si="2"/>
        <v>0</v>
      </c>
      <c r="F6" s="14">
        <f t="shared" si="3"/>
        <v>0</v>
      </c>
      <c r="G6" s="14">
        <f t="shared" si="4"/>
        <v>0</v>
      </c>
      <c r="H6" s="14">
        <f t="shared" si="5"/>
        <v>0</v>
      </c>
      <c r="I6" s="14">
        <f t="shared" si="6"/>
        <v>0</v>
      </c>
      <c r="J6" s="14">
        <f t="shared" si="7"/>
        <v>0</v>
      </c>
      <c r="K6" s="14">
        <f t="shared" si="8"/>
        <v>0</v>
      </c>
    </row>
    <row r="7" spans="1:11" s="10" customFormat="1" ht="17.45" customHeight="1">
      <c r="A7" s="41" t="s">
        <v>10</v>
      </c>
      <c r="B7" s="14">
        <v>88000</v>
      </c>
      <c r="C7" s="14">
        <f t="shared" si="0"/>
        <v>174.95029821073558</v>
      </c>
      <c r="D7" s="14">
        <f t="shared" si="1"/>
        <v>1049.7017892644135</v>
      </c>
      <c r="E7" s="14">
        <f t="shared" si="2"/>
        <v>1224.6520874751491</v>
      </c>
      <c r="F7" s="14">
        <f t="shared" si="3"/>
        <v>699.80119284294233</v>
      </c>
      <c r="G7" s="14">
        <f t="shared" si="4"/>
        <v>2099.403578528827</v>
      </c>
      <c r="H7" s="14">
        <f t="shared" si="5"/>
        <v>3149.1053677932405</v>
      </c>
      <c r="I7" s="14">
        <f t="shared" si="6"/>
        <v>4198.807157057654</v>
      </c>
      <c r="J7" s="14">
        <f t="shared" si="7"/>
        <v>5248.5089463220675</v>
      </c>
      <c r="K7" s="14">
        <f t="shared" si="8"/>
        <v>349.90059642147116</v>
      </c>
    </row>
    <row r="8" spans="1:11" s="10" customFormat="1" ht="17.45" customHeight="1">
      <c r="A8" s="41" t="s">
        <v>3</v>
      </c>
      <c r="B8" s="14">
        <v>65000</v>
      </c>
      <c r="C8" s="14">
        <f t="shared" si="0"/>
        <v>129.22465208747514</v>
      </c>
      <c r="D8" s="14">
        <f t="shared" si="1"/>
        <v>775.34791252485081</v>
      </c>
      <c r="E8" s="14">
        <f t="shared" si="2"/>
        <v>904.572564612326</v>
      </c>
      <c r="F8" s="14">
        <f t="shared" si="3"/>
        <v>516.89860834990054</v>
      </c>
      <c r="G8" s="14">
        <f t="shared" si="4"/>
        <v>1550.6958250497016</v>
      </c>
      <c r="H8" s="14">
        <f t="shared" si="5"/>
        <v>2326.0437375745523</v>
      </c>
      <c r="I8" s="14">
        <f t="shared" si="6"/>
        <v>3101.3916500994033</v>
      </c>
      <c r="J8" s="14">
        <f t="shared" si="7"/>
        <v>3876.7395626242542</v>
      </c>
      <c r="K8" s="14">
        <f t="shared" si="8"/>
        <v>258.44930417495027</v>
      </c>
    </row>
    <row r="9" spans="1:11" s="10" customFormat="1" ht="17.45" customHeight="1">
      <c r="A9" s="41" t="s">
        <v>8</v>
      </c>
      <c r="B9" s="14">
        <v>6245</v>
      </c>
      <c r="C9" s="14">
        <f t="shared" si="0"/>
        <v>12.415506958250496</v>
      </c>
      <c r="D9" s="14">
        <f t="shared" si="1"/>
        <v>74.493041749502979</v>
      </c>
      <c r="E9" s="14">
        <f t="shared" si="2"/>
        <v>86.908548707753482</v>
      </c>
      <c r="F9" s="14">
        <f t="shared" si="3"/>
        <v>49.662027833001986</v>
      </c>
      <c r="G9" s="14">
        <f t="shared" si="4"/>
        <v>148.98608349900596</v>
      </c>
      <c r="H9" s="14">
        <f t="shared" si="5"/>
        <v>223.47912524850892</v>
      </c>
      <c r="I9" s="14">
        <f t="shared" si="6"/>
        <v>297.97216699801191</v>
      </c>
      <c r="J9" s="14">
        <f t="shared" si="7"/>
        <v>372.46520874751491</v>
      </c>
      <c r="K9" s="14">
        <f t="shared" si="8"/>
        <v>24.831013916500993</v>
      </c>
    </row>
    <row r="10" spans="1:11" s="10" customFormat="1" ht="17.45" customHeight="1">
      <c r="A10" s="42" t="s">
        <v>16</v>
      </c>
      <c r="B10" s="14">
        <v>45000</v>
      </c>
      <c r="C10" s="14">
        <f t="shared" si="0"/>
        <v>89.463220675944328</v>
      </c>
      <c r="D10" s="14">
        <f t="shared" si="1"/>
        <v>536.77932405566594</v>
      </c>
      <c r="E10" s="14">
        <f t="shared" si="2"/>
        <v>626.24254473161034</v>
      </c>
      <c r="F10" s="14">
        <f t="shared" si="3"/>
        <v>357.85288270377731</v>
      </c>
      <c r="G10" s="14">
        <f t="shared" si="4"/>
        <v>1073.5586481113319</v>
      </c>
      <c r="H10" s="14">
        <f t="shared" si="5"/>
        <v>1610.3379721669978</v>
      </c>
      <c r="I10" s="14">
        <f t="shared" si="6"/>
        <v>2147.1172962226638</v>
      </c>
      <c r="J10" s="14">
        <f t="shared" si="7"/>
        <v>2683.8966202783299</v>
      </c>
      <c r="K10" s="14">
        <f t="shared" si="8"/>
        <v>178.92644135188866</v>
      </c>
    </row>
    <row r="11" spans="1:11" s="10" customFormat="1" ht="17.45" customHeight="1">
      <c r="A11" s="42" t="s">
        <v>12</v>
      </c>
      <c r="B11" s="14">
        <v>254400</v>
      </c>
      <c r="C11" s="14">
        <f t="shared" si="0"/>
        <v>505.76540755467198</v>
      </c>
      <c r="D11" s="14">
        <f t="shared" si="1"/>
        <v>3034.5924453280318</v>
      </c>
      <c r="E11" s="14">
        <f t="shared" si="2"/>
        <v>3540.3578528827038</v>
      </c>
      <c r="F11" s="14">
        <f t="shared" si="3"/>
        <v>2023.0616302186879</v>
      </c>
      <c r="G11" s="14">
        <f t="shared" si="4"/>
        <v>6069.1848906560635</v>
      </c>
      <c r="H11" s="14">
        <f t="shared" si="5"/>
        <v>9103.7773359840958</v>
      </c>
      <c r="I11" s="14">
        <f t="shared" si="6"/>
        <v>12138.369781312127</v>
      </c>
      <c r="J11" s="14">
        <f t="shared" si="7"/>
        <v>15172.96222664016</v>
      </c>
      <c r="K11" s="14">
        <f t="shared" si="8"/>
        <v>1011.530815109344</v>
      </c>
    </row>
    <row r="12" spans="1:11" s="10" customFormat="1" ht="17.45" customHeight="1">
      <c r="A12" s="42" t="s">
        <v>4</v>
      </c>
      <c r="B12" s="14">
        <v>31800</v>
      </c>
      <c r="C12" s="14">
        <f t="shared" si="0"/>
        <v>63.220675944333998</v>
      </c>
      <c r="D12" s="14">
        <f t="shared" si="1"/>
        <v>379.32405566600397</v>
      </c>
      <c r="E12" s="14">
        <f t="shared" si="2"/>
        <v>442.54473161033798</v>
      </c>
      <c r="F12" s="14">
        <f t="shared" si="3"/>
        <v>252.88270377733599</v>
      </c>
      <c r="G12" s="14">
        <f t="shared" si="4"/>
        <v>758.64811133200794</v>
      </c>
      <c r="H12" s="14">
        <f t="shared" si="5"/>
        <v>1137.972166998012</v>
      </c>
      <c r="I12" s="14">
        <f t="shared" si="6"/>
        <v>1517.2962226640159</v>
      </c>
      <c r="J12" s="14">
        <f t="shared" si="7"/>
        <v>1896.62027833002</v>
      </c>
      <c r="K12" s="14">
        <f t="shared" si="8"/>
        <v>126.441351888668</v>
      </c>
    </row>
    <row r="13" spans="1:11" s="10" customFormat="1" ht="17.45" customHeight="1">
      <c r="A13" s="41" t="s">
        <v>11</v>
      </c>
      <c r="B13" s="14">
        <v>26700</v>
      </c>
      <c r="C13" s="14">
        <f t="shared" si="0"/>
        <v>53.081510934393641</v>
      </c>
      <c r="D13" s="14">
        <f t="shared" si="1"/>
        <v>318.48906560636186</v>
      </c>
      <c r="E13" s="14">
        <f t="shared" si="2"/>
        <v>371.5705765407555</v>
      </c>
      <c r="F13" s="14">
        <f t="shared" si="3"/>
        <v>212.32604373757457</v>
      </c>
      <c r="G13" s="14">
        <f t="shared" si="4"/>
        <v>636.97813121272372</v>
      </c>
      <c r="H13" s="14">
        <f t="shared" si="5"/>
        <v>955.46719681908553</v>
      </c>
      <c r="I13" s="14">
        <f t="shared" si="6"/>
        <v>1273.9562624254474</v>
      </c>
      <c r="J13" s="14">
        <f t="shared" si="7"/>
        <v>1592.4453280318091</v>
      </c>
      <c r="K13" s="14">
        <f t="shared" si="8"/>
        <v>106.16302186878728</v>
      </c>
    </row>
    <row r="14" spans="1:11" s="10" customFormat="1" ht="17.45" customHeight="1">
      <c r="A14" s="41" t="s">
        <v>5</v>
      </c>
      <c r="B14" s="14">
        <v>51940</v>
      </c>
      <c r="C14" s="14">
        <f t="shared" si="0"/>
        <v>103.26043737574552</v>
      </c>
      <c r="D14" s="14">
        <f t="shared" si="1"/>
        <v>619.56262425447312</v>
      </c>
      <c r="E14" s="14">
        <f t="shared" si="2"/>
        <v>722.82306163021872</v>
      </c>
      <c r="F14" s="14">
        <f t="shared" si="3"/>
        <v>413.0417495029821</v>
      </c>
      <c r="G14" s="14">
        <f t="shared" si="4"/>
        <v>1239.1252485089462</v>
      </c>
      <c r="H14" s="14">
        <f t="shared" si="5"/>
        <v>1858.6878727634194</v>
      </c>
      <c r="I14" s="14">
        <f t="shared" si="6"/>
        <v>2478.2504970178925</v>
      </c>
      <c r="J14" s="14">
        <f t="shared" si="7"/>
        <v>3097.8131212723656</v>
      </c>
      <c r="K14" s="14">
        <f t="shared" si="8"/>
        <v>206.52087475149105</v>
      </c>
    </row>
    <row r="15" spans="1:11" s="10" customFormat="1" ht="17.45" customHeight="1">
      <c r="A15" s="41" t="s">
        <v>6</v>
      </c>
      <c r="B15" s="14">
        <v>224916.54</v>
      </c>
      <c r="C15" s="14">
        <f t="shared" si="0"/>
        <v>447.15017892644136</v>
      </c>
      <c r="D15" s="14">
        <f t="shared" si="1"/>
        <v>2682.901073558648</v>
      </c>
      <c r="E15" s="14">
        <f t="shared" si="2"/>
        <v>3130.0512524850897</v>
      </c>
      <c r="F15" s="14">
        <f t="shared" si="3"/>
        <v>1788.6007157057654</v>
      </c>
      <c r="G15" s="14">
        <f t="shared" si="4"/>
        <v>5365.802147117296</v>
      </c>
      <c r="H15" s="14">
        <f t="shared" si="5"/>
        <v>8048.7032206759441</v>
      </c>
      <c r="I15" s="14">
        <f t="shared" si="6"/>
        <v>10731.604294234592</v>
      </c>
      <c r="J15" s="14">
        <f t="shared" si="7"/>
        <v>13414.505367793241</v>
      </c>
      <c r="K15" s="14">
        <f t="shared" si="8"/>
        <v>894.30035785288271</v>
      </c>
    </row>
    <row r="16" spans="1:11" s="10" customFormat="1" ht="17.45" customHeight="1">
      <c r="A16" s="41" t="s">
        <v>7</v>
      </c>
      <c r="B16" s="14">
        <v>15900</v>
      </c>
      <c r="C16" s="14">
        <f t="shared" si="0"/>
        <v>31.610337972166999</v>
      </c>
      <c r="D16" s="14">
        <f t="shared" si="1"/>
        <v>189.66202783300199</v>
      </c>
      <c r="E16" s="14">
        <f t="shared" si="2"/>
        <v>221.27236580516899</v>
      </c>
      <c r="F16" s="14">
        <f t="shared" si="3"/>
        <v>126.441351888668</v>
      </c>
      <c r="G16" s="14">
        <f t="shared" si="4"/>
        <v>379.32405566600397</v>
      </c>
      <c r="H16" s="14">
        <f t="shared" si="5"/>
        <v>568.98608349900599</v>
      </c>
      <c r="I16" s="14">
        <f t="shared" si="6"/>
        <v>758.64811133200794</v>
      </c>
      <c r="J16" s="14">
        <f t="shared" si="7"/>
        <v>948.31013916501001</v>
      </c>
      <c r="K16" s="14">
        <f t="shared" si="8"/>
        <v>63.220675944333998</v>
      </c>
    </row>
    <row r="17" spans="1:11" s="10" customFormat="1" ht="29.25" customHeight="1">
      <c r="A17" s="43" t="s">
        <v>13</v>
      </c>
      <c r="B17" s="14">
        <v>60000</v>
      </c>
      <c r="C17" s="14">
        <f t="shared" si="0"/>
        <v>119.28429423459245</v>
      </c>
      <c r="D17" s="14">
        <f t="shared" si="1"/>
        <v>715.70576540755474</v>
      </c>
      <c r="E17" s="14">
        <f t="shared" si="2"/>
        <v>834.99005964214712</v>
      </c>
      <c r="F17" s="14">
        <f t="shared" si="3"/>
        <v>477.13717693836981</v>
      </c>
      <c r="G17" s="14">
        <f t="shared" si="4"/>
        <v>1431.4115308151095</v>
      </c>
      <c r="H17" s="14">
        <f t="shared" si="5"/>
        <v>2147.1172962226642</v>
      </c>
      <c r="I17" s="14">
        <f t="shared" si="6"/>
        <v>2862.8230616302189</v>
      </c>
      <c r="J17" s="14">
        <f t="shared" si="7"/>
        <v>3578.5288270377737</v>
      </c>
      <c r="K17" s="14">
        <f t="shared" si="8"/>
        <v>238.5685884691849</v>
      </c>
    </row>
    <row r="18" spans="1:11" s="10" customFormat="1" ht="17.45" customHeight="1">
      <c r="A18" s="42" t="s">
        <v>18</v>
      </c>
      <c r="B18" s="14">
        <v>28620</v>
      </c>
      <c r="C18" s="14">
        <f t="shared" si="0"/>
        <v>56.898608349900599</v>
      </c>
      <c r="D18" s="14">
        <f t="shared" si="1"/>
        <v>341.39165009940359</v>
      </c>
      <c r="E18" s="14">
        <f t="shared" si="2"/>
        <v>398.29025844930419</v>
      </c>
      <c r="F18" s="14">
        <f t="shared" si="3"/>
        <v>227.59443339960239</v>
      </c>
      <c r="G18" s="14">
        <f t="shared" si="4"/>
        <v>682.78330019880718</v>
      </c>
      <c r="H18" s="14">
        <f t="shared" si="5"/>
        <v>1024.1749502982107</v>
      </c>
      <c r="I18" s="14">
        <f t="shared" si="6"/>
        <v>1365.5666003976144</v>
      </c>
      <c r="J18" s="14">
        <f t="shared" si="7"/>
        <v>1706.9582504970181</v>
      </c>
      <c r="K18" s="14">
        <f t="shared" si="8"/>
        <v>113.7972166998012</v>
      </c>
    </row>
    <row r="19" spans="1:11" s="10" customFormat="1" ht="17.45" customHeight="1">
      <c r="A19" s="44" t="s">
        <v>17</v>
      </c>
      <c r="B19" s="31">
        <f t="shared" ref="B19:K19" si="9">SUM(B2:B18)</f>
        <v>957061.54</v>
      </c>
      <c r="C19" s="32">
        <f t="shared" si="9"/>
        <v>1902.7068389662029</v>
      </c>
      <c r="D19" s="31">
        <f t="shared" si="9"/>
        <v>11416.241033797218</v>
      </c>
      <c r="E19" s="31">
        <f t="shared" si="9"/>
        <v>13318.94787276342</v>
      </c>
      <c r="F19" s="31">
        <f t="shared" si="9"/>
        <v>7610.8273558648116</v>
      </c>
      <c r="G19" s="31">
        <f t="shared" si="9"/>
        <v>22832.482067594436</v>
      </c>
      <c r="H19" s="31">
        <f>SUM(H2:H18)</f>
        <v>34248.723101391653</v>
      </c>
      <c r="I19" s="31">
        <f>SUM(I2:I18)</f>
        <v>45664.964135188871</v>
      </c>
      <c r="J19" s="31">
        <f t="shared" si="9"/>
        <v>57081.205168986089</v>
      </c>
      <c r="K19" s="31">
        <f t="shared" si="9"/>
        <v>3805.4136779324058</v>
      </c>
    </row>
    <row r="20" spans="1:11" s="8" customFormat="1">
      <c r="B20" s="13"/>
      <c r="C20" s="15"/>
      <c r="D20" s="13"/>
      <c r="E20" s="13"/>
      <c r="F20" s="13"/>
      <c r="G20" s="13"/>
      <c r="H20" s="13"/>
      <c r="I20" s="13"/>
      <c r="J20" s="13"/>
      <c r="K20" s="13"/>
    </row>
    <row r="22" spans="1:11">
      <c r="A22" t="s">
        <v>19</v>
      </c>
      <c r="E22" s="18"/>
    </row>
    <row r="23" spans="1:11">
      <c r="A23" t="s">
        <v>29</v>
      </c>
    </row>
    <row r="24" spans="1:11">
      <c r="A24" t="s">
        <v>20</v>
      </c>
    </row>
    <row r="25" spans="1:11">
      <c r="A25" s="50" t="s">
        <v>44</v>
      </c>
      <c r="C25" s="16"/>
    </row>
    <row r="26" spans="1:11">
      <c r="A26" s="51"/>
      <c r="C26" s="17"/>
    </row>
    <row r="27" spans="1:11" ht="18">
      <c r="A27" s="34"/>
      <c r="B27" s="35"/>
      <c r="C27" s="36"/>
      <c r="D27" s="37"/>
    </row>
    <row r="28" spans="1:11" ht="18">
      <c r="A28" s="34"/>
      <c r="B28" s="35"/>
      <c r="C28" s="38"/>
      <c r="D28" s="37"/>
    </row>
    <row r="29" spans="1:11" ht="18">
      <c r="A29" s="34"/>
      <c r="B29" s="39"/>
      <c r="C29" s="40"/>
      <c r="D29" s="37"/>
    </row>
    <row r="30" spans="1:11" ht="18">
      <c r="A30" s="34"/>
      <c r="B30" s="39"/>
      <c r="C30" s="40"/>
      <c r="D30" s="37"/>
    </row>
    <row r="31" spans="1:11" ht="18">
      <c r="A31" s="34"/>
      <c r="B31" s="39"/>
      <c r="C31" s="40"/>
      <c r="D31" s="39"/>
      <c r="E31" s="21"/>
      <c r="F31" s="21"/>
      <c r="G31" s="22"/>
      <c r="H31" s="22"/>
      <c r="I31" s="22"/>
    </row>
    <row r="32" spans="1:11">
      <c r="B32" s="19"/>
      <c r="C32" s="23"/>
      <c r="D32" s="24"/>
      <c r="E32" s="25"/>
      <c r="F32" s="21"/>
      <c r="G32" s="24"/>
      <c r="H32" s="24"/>
      <c r="I32" s="24"/>
    </row>
    <row r="33" spans="2:9">
      <c r="B33" s="19"/>
      <c r="C33" s="26"/>
      <c r="D33" s="24"/>
      <c r="E33" s="25"/>
      <c r="F33" s="21"/>
      <c r="G33" s="24"/>
      <c r="H33" s="24"/>
      <c r="I33" s="24"/>
    </row>
    <row r="34" spans="2:9">
      <c r="B34" s="19"/>
      <c r="C34" s="26"/>
      <c r="D34" s="24"/>
      <c r="E34" s="25"/>
      <c r="F34" s="21"/>
      <c r="G34" s="24"/>
      <c r="H34" s="24"/>
      <c r="I34" s="24"/>
    </row>
    <row r="35" spans="2:9">
      <c r="B35" s="19"/>
      <c r="C35" s="26"/>
      <c r="D35" s="24"/>
      <c r="E35" s="25"/>
      <c r="F35" s="21"/>
      <c r="G35" s="24"/>
      <c r="H35" s="24"/>
      <c r="I35" s="24"/>
    </row>
    <row r="36" spans="2:9">
      <c r="B36" s="19"/>
      <c r="C36" s="26"/>
      <c r="D36" s="24"/>
      <c r="E36" s="25"/>
      <c r="F36" s="21"/>
      <c r="G36" s="24"/>
      <c r="H36" s="24"/>
      <c r="I36" s="24"/>
    </row>
    <row r="37" spans="2:9">
      <c r="B37" s="19"/>
      <c r="C37" s="26"/>
      <c r="D37" s="24"/>
      <c r="E37" s="25"/>
      <c r="F37" s="21"/>
      <c r="G37" s="24"/>
      <c r="H37" s="24"/>
      <c r="I37" s="24"/>
    </row>
    <row r="38" spans="2:9">
      <c r="B38" s="19"/>
      <c r="C38" s="26"/>
      <c r="D38" s="24"/>
      <c r="E38" s="21"/>
      <c r="F38" s="21"/>
    </row>
    <row r="39" spans="2:9">
      <c r="B39" s="19"/>
      <c r="C39" s="26"/>
      <c r="D39" s="24"/>
    </row>
    <row r="40" spans="2:9">
      <c r="B40" s="18"/>
      <c r="C40" s="27"/>
      <c r="D40" s="24"/>
    </row>
    <row r="41" spans="2:9">
      <c r="C41" s="27"/>
      <c r="D41" s="24"/>
    </row>
    <row r="42" spans="2:9">
      <c r="C42" s="27"/>
      <c r="D42" s="24"/>
    </row>
    <row r="43" spans="2:9">
      <c r="C43" s="27"/>
      <c r="D43" s="28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H43"/>
  <sheetViews>
    <sheetView topLeftCell="A7" workbookViewId="0">
      <selection activeCell="A24" sqref="A24"/>
    </sheetView>
  </sheetViews>
  <sheetFormatPr defaultRowHeight="12.75"/>
  <cols>
    <col min="1" max="1" width="54.28515625" customWidth="1"/>
    <col min="2" max="2" width="16.28515625" style="13" bestFit="1" customWidth="1"/>
    <col min="3" max="3" width="12.28515625" style="15" customWidth="1"/>
    <col min="4" max="4" width="14" style="13" bestFit="1" customWidth="1"/>
    <col min="5" max="7" width="10.85546875" style="13" bestFit="1" customWidth="1"/>
    <col min="8" max="8" width="17.140625" style="13" customWidth="1"/>
  </cols>
  <sheetData>
    <row r="1" spans="1:8" s="10" customFormat="1" ht="57" customHeight="1">
      <c r="A1" s="9" t="s">
        <v>0</v>
      </c>
      <c r="B1" s="11" t="s">
        <v>30</v>
      </c>
      <c r="C1" s="12" t="s">
        <v>22</v>
      </c>
      <c r="D1" s="12" t="s">
        <v>40</v>
      </c>
      <c r="E1" s="12" t="s">
        <v>41</v>
      </c>
      <c r="F1" s="12" t="s">
        <v>42</v>
      </c>
      <c r="G1" s="12" t="s">
        <v>27</v>
      </c>
      <c r="H1" s="12" t="s">
        <v>28</v>
      </c>
    </row>
    <row r="2" spans="1:8" s="10" customFormat="1" ht="17.45" customHeight="1">
      <c r="A2" s="41" t="s">
        <v>1</v>
      </c>
      <c r="B2" s="14">
        <v>39540</v>
      </c>
      <c r="C2" s="14">
        <f>SUM(B2/82)</f>
        <v>482.19512195121951</v>
      </c>
      <c r="D2" s="14">
        <f>SUM(C2*1.5)</f>
        <v>723.29268292682923</v>
      </c>
      <c r="E2" s="14">
        <f>SUM(C2*2)</f>
        <v>964.39024390243901</v>
      </c>
      <c r="F2" s="14">
        <f>SUM(C2*2.5)</f>
        <v>1205.4878048780488</v>
      </c>
      <c r="G2" s="14">
        <f>SUM(C2*3)</f>
        <v>1446.5853658536585</v>
      </c>
      <c r="H2" s="14">
        <f>SUM(D2/3)</f>
        <v>241.09756097560975</v>
      </c>
    </row>
    <row r="3" spans="1:8" s="10" customFormat="1" ht="17.45" customHeight="1">
      <c r="A3" s="41" t="s">
        <v>2</v>
      </c>
      <c r="B3" s="14">
        <v>16000</v>
      </c>
      <c r="C3" s="14">
        <f t="shared" ref="C3:C18" si="0">SUM(B3/82)</f>
        <v>195.1219512195122</v>
      </c>
      <c r="D3" s="14">
        <f t="shared" ref="D3:D18" si="1">SUM(C3*1.5)</f>
        <v>292.6829268292683</v>
      </c>
      <c r="E3" s="14">
        <f t="shared" ref="E3:E18" si="2">SUM(C3*2)</f>
        <v>390.2439024390244</v>
      </c>
      <c r="F3" s="14">
        <f t="shared" ref="F3:F18" si="3">SUM(C3*2.5)</f>
        <v>487.80487804878049</v>
      </c>
      <c r="G3" s="14">
        <f t="shared" ref="G3:G18" si="4">SUM(C3*3)</f>
        <v>585.36585365853659</v>
      </c>
      <c r="H3" s="14">
        <f t="shared" ref="H3:H18" si="5">SUM(D3/3)</f>
        <v>97.560975609756099</v>
      </c>
    </row>
    <row r="4" spans="1:8" s="10" customFormat="1" ht="17.45" customHeight="1">
      <c r="A4" s="41" t="s">
        <v>15</v>
      </c>
      <c r="B4" s="14">
        <v>3000</v>
      </c>
      <c r="C4" s="14">
        <f t="shared" si="0"/>
        <v>36.585365853658537</v>
      </c>
      <c r="D4" s="14">
        <f t="shared" si="1"/>
        <v>54.878048780487802</v>
      </c>
      <c r="E4" s="14">
        <f t="shared" si="2"/>
        <v>73.170731707317074</v>
      </c>
      <c r="F4" s="14">
        <f t="shared" si="3"/>
        <v>91.463414634146346</v>
      </c>
      <c r="G4" s="14">
        <f t="shared" si="4"/>
        <v>109.7560975609756</v>
      </c>
      <c r="H4" s="14">
        <f t="shared" si="5"/>
        <v>18.292682926829269</v>
      </c>
    </row>
    <row r="5" spans="1:8" s="10" customFormat="1" ht="17.45" customHeight="1">
      <c r="A5" s="41" t="s">
        <v>14</v>
      </c>
      <c r="B5" s="14">
        <v>0</v>
      </c>
      <c r="C5" s="14">
        <f t="shared" si="0"/>
        <v>0</v>
      </c>
      <c r="D5" s="14">
        <f t="shared" si="1"/>
        <v>0</v>
      </c>
      <c r="E5" s="14">
        <f t="shared" si="2"/>
        <v>0</v>
      </c>
      <c r="F5" s="14">
        <f t="shared" si="3"/>
        <v>0</v>
      </c>
      <c r="G5" s="14">
        <f t="shared" si="4"/>
        <v>0</v>
      </c>
      <c r="H5" s="14">
        <f t="shared" si="5"/>
        <v>0</v>
      </c>
    </row>
    <row r="6" spans="1:8" s="10" customFormat="1" ht="17.45" customHeight="1">
      <c r="A6" s="41" t="s">
        <v>9</v>
      </c>
      <c r="B6" s="14">
        <v>0</v>
      </c>
      <c r="C6" s="14">
        <f t="shared" si="0"/>
        <v>0</v>
      </c>
      <c r="D6" s="14">
        <f t="shared" si="1"/>
        <v>0</v>
      </c>
      <c r="E6" s="14">
        <f t="shared" si="2"/>
        <v>0</v>
      </c>
      <c r="F6" s="14">
        <f t="shared" si="3"/>
        <v>0</v>
      </c>
      <c r="G6" s="14">
        <f t="shared" si="4"/>
        <v>0</v>
      </c>
      <c r="H6" s="14">
        <f t="shared" si="5"/>
        <v>0</v>
      </c>
    </row>
    <row r="7" spans="1:8" s="10" customFormat="1" ht="17.45" customHeight="1">
      <c r="A7" s="41" t="s">
        <v>10</v>
      </c>
      <c r="B7" s="14">
        <v>88000</v>
      </c>
      <c r="C7" s="14">
        <f t="shared" si="0"/>
        <v>1073.1707317073171</v>
      </c>
      <c r="D7" s="14">
        <f t="shared" si="1"/>
        <v>1609.7560975609758</v>
      </c>
      <c r="E7" s="14">
        <f t="shared" si="2"/>
        <v>2146.3414634146343</v>
      </c>
      <c r="F7" s="14">
        <f t="shared" si="3"/>
        <v>2682.9268292682927</v>
      </c>
      <c r="G7" s="14">
        <f t="shared" si="4"/>
        <v>3219.5121951219517</v>
      </c>
      <c r="H7" s="14">
        <f t="shared" si="5"/>
        <v>536.58536585365857</v>
      </c>
    </row>
    <row r="8" spans="1:8" s="10" customFormat="1" ht="17.45" customHeight="1">
      <c r="A8" s="41" t="s">
        <v>3</v>
      </c>
      <c r="B8" s="14">
        <v>65000</v>
      </c>
      <c r="C8" s="14">
        <f t="shared" si="0"/>
        <v>792.68292682926824</v>
      </c>
      <c r="D8" s="14">
        <f t="shared" si="1"/>
        <v>1189.0243902439024</v>
      </c>
      <c r="E8" s="14">
        <f t="shared" si="2"/>
        <v>1585.3658536585365</v>
      </c>
      <c r="F8" s="14">
        <f t="shared" si="3"/>
        <v>1981.7073170731705</v>
      </c>
      <c r="G8" s="14">
        <f t="shared" si="4"/>
        <v>2378.0487804878048</v>
      </c>
      <c r="H8" s="14">
        <f t="shared" si="5"/>
        <v>396.34146341463412</v>
      </c>
    </row>
    <row r="9" spans="1:8" s="10" customFormat="1" ht="17.45" customHeight="1">
      <c r="A9" s="41" t="s">
        <v>8</v>
      </c>
      <c r="B9" s="14">
        <v>6245</v>
      </c>
      <c r="C9" s="14">
        <f t="shared" si="0"/>
        <v>76.158536585365852</v>
      </c>
      <c r="D9" s="14">
        <f t="shared" si="1"/>
        <v>114.23780487804878</v>
      </c>
      <c r="E9" s="14">
        <f t="shared" si="2"/>
        <v>152.3170731707317</v>
      </c>
      <c r="F9" s="14">
        <f t="shared" si="3"/>
        <v>190.39634146341461</v>
      </c>
      <c r="G9" s="14">
        <f t="shared" si="4"/>
        <v>228.47560975609755</v>
      </c>
      <c r="H9" s="14">
        <f t="shared" si="5"/>
        <v>38.079268292682926</v>
      </c>
    </row>
    <row r="10" spans="1:8" s="10" customFormat="1" ht="17.45" customHeight="1">
      <c r="A10" s="42" t="s">
        <v>16</v>
      </c>
      <c r="B10" s="14">
        <v>45000</v>
      </c>
      <c r="C10" s="14">
        <f t="shared" si="0"/>
        <v>548.78048780487802</v>
      </c>
      <c r="D10" s="14">
        <f t="shared" si="1"/>
        <v>823.17073170731703</v>
      </c>
      <c r="E10" s="14">
        <f t="shared" si="2"/>
        <v>1097.560975609756</v>
      </c>
      <c r="F10" s="14">
        <f t="shared" si="3"/>
        <v>1371.9512195121952</v>
      </c>
      <c r="G10" s="14">
        <f t="shared" si="4"/>
        <v>1646.3414634146341</v>
      </c>
      <c r="H10" s="14">
        <f t="shared" si="5"/>
        <v>274.39024390243901</v>
      </c>
    </row>
    <row r="11" spans="1:8" s="10" customFormat="1" ht="17.45" customHeight="1">
      <c r="A11" s="42" t="s">
        <v>12</v>
      </c>
      <c r="B11" s="14">
        <v>254400</v>
      </c>
      <c r="C11" s="14">
        <f t="shared" si="0"/>
        <v>3102.439024390244</v>
      </c>
      <c r="D11" s="14">
        <f t="shared" si="1"/>
        <v>4653.6585365853662</v>
      </c>
      <c r="E11" s="14">
        <f t="shared" si="2"/>
        <v>6204.8780487804879</v>
      </c>
      <c r="F11" s="14">
        <f t="shared" si="3"/>
        <v>7756.0975609756097</v>
      </c>
      <c r="G11" s="14">
        <f t="shared" si="4"/>
        <v>9307.3170731707323</v>
      </c>
      <c r="H11" s="14">
        <f t="shared" si="5"/>
        <v>1551.219512195122</v>
      </c>
    </row>
    <row r="12" spans="1:8" s="10" customFormat="1" ht="17.45" customHeight="1">
      <c r="A12" s="42" t="s">
        <v>4</v>
      </c>
      <c r="B12" s="14">
        <v>31800</v>
      </c>
      <c r="C12" s="14">
        <f t="shared" si="0"/>
        <v>387.80487804878049</v>
      </c>
      <c r="D12" s="14">
        <f t="shared" si="1"/>
        <v>581.70731707317077</v>
      </c>
      <c r="E12" s="14">
        <f t="shared" si="2"/>
        <v>775.60975609756099</v>
      </c>
      <c r="F12" s="14">
        <f t="shared" si="3"/>
        <v>969.51219512195121</v>
      </c>
      <c r="G12" s="14">
        <f t="shared" si="4"/>
        <v>1163.4146341463415</v>
      </c>
      <c r="H12" s="14">
        <f t="shared" si="5"/>
        <v>193.90243902439025</v>
      </c>
    </row>
    <row r="13" spans="1:8" s="10" customFormat="1" ht="17.45" customHeight="1">
      <c r="A13" s="41" t="s">
        <v>11</v>
      </c>
      <c r="B13" s="14">
        <v>26700</v>
      </c>
      <c r="C13" s="14">
        <f t="shared" si="0"/>
        <v>325.60975609756099</v>
      </c>
      <c r="D13" s="14">
        <f t="shared" si="1"/>
        <v>488.41463414634148</v>
      </c>
      <c r="E13" s="14">
        <f t="shared" si="2"/>
        <v>651.21951219512198</v>
      </c>
      <c r="F13" s="14">
        <f t="shared" si="3"/>
        <v>814.02439024390242</v>
      </c>
      <c r="G13" s="14">
        <f t="shared" si="4"/>
        <v>976.82926829268297</v>
      </c>
      <c r="H13" s="14">
        <f t="shared" si="5"/>
        <v>162.80487804878049</v>
      </c>
    </row>
    <row r="14" spans="1:8" s="10" customFormat="1" ht="17.45" customHeight="1">
      <c r="A14" s="41" t="s">
        <v>5</v>
      </c>
      <c r="B14" s="14">
        <v>51940</v>
      </c>
      <c r="C14" s="14">
        <f t="shared" si="0"/>
        <v>633.41463414634143</v>
      </c>
      <c r="D14" s="14">
        <f t="shared" si="1"/>
        <v>950.12195121951208</v>
      </c>
      <c r="E14" s="14">
        <f t="shared" si="2"/>
        <v>1266.8292682926829</v>
      </c>
      <c r="F14" s="14">
        <f t="shared" si="3"/>
        <v>1583.5365853658536</v>
      </c>
      <c r="G14" s="14">
        <f t="shared" si="4"/>
        <v>1900.2439024390242</v>
      </c>
      <c r="H14" s="14">
        <f t="shared" si="5"/>
        <v>316.70731707317071</v>
      </c>
    </row>
    <row r="15" spans="1:8" s="10" customFormat="1" ht="17.45" customHeight="1">
      <c r="A15" s="41" t="s">
        <v>6</v>
      </c>
      <c r="B15" s="14">
        <v>224916.54</v>
      </c>
      <c r="C15" s="14">
        <f t="shared" si="0"/>
        <v>2742.8846341463413</v>
      </c>
      <c r="D15" s="14">
        <f t="shared" si="1"/>
        <v>4114.326951219512</v>
      </c>
      <c r="E15" s="14">
        <f t="shared" si="2"/>
        <v>5485.7692682926827</v>
      </c>
      <c r="F15" s="14">
        <f t="shared" si="3"/>
        <v>6857.2115853658534</v>
      </c>
      <c r="G15" s="14">
        <f t="shared" si="4"/>
        <v>8228.653902439024</v>
      </c>
      <c r="H15" s="14">
        <f t="shared" si="5"/>
        <v>1371.4423170731707</v>
      </c>
    </row>
    <row r="16" spans="1:8" s="10" customFormat="1" ht="17.45" customHeight="1">
      <c r="A16" s="41" t="s">
        <v>7</v>
      </c>
      <c r="B16" s="14">
        <v>15900</v>
      </c>
      <c r="C16" s="14">
        <f t="shared" si="0"/>
        <v>193.90243902439025</v>
      </c>
      <c r="D16" s="14">
        <f t="shared" si="1"/>
        <v>290.85365853658539</v>
      </c>
      <c r="E16" s="14">
        <f t="shared" si="2"/>
        <v>387.80487804878049</v>
      </c>
      <c r="F16" s="14">
        <f t="shared" si="3"/>
        <v>484.7560975609756</v>
      </c>
      <c r="G16" s="14">
        <f t="shared" si="4"/>
        <v>581.70731707317077</v>
      </c>
      <c r="H16" s="14">
        <f t="shared" si="5"/>
        <v>96.951219512195124</v>
      </c>
    </row>
    <row r="17" spans="1:8" s="10" customFormat="1" ht="29.25" customHeight="1">
      <c r="A17" s="43" t="s">
        <v>13</v>
      </c>
      <c r="B17" s="14">
        <v>60000</v>
      </c>
      <c r="C17" s="14">
        <f t="shared" si="0"/>
        <v>731.70731707317077</v>
      </c>
      <c r="D17" s="14">
        <f t="shared" si="1"/>
        <v>1097.560975609756</v>
      </c>
      <c r="E17" s="14">
        <f t="shared" si="2"/>
        <v>1463.4146341463415</v>
      </c>
      <c r="F17" s="14">
        <f t="shared" si="3"/>
        <v>1829.268292682927</v>
      </c>
      <c r="G17" s="14">
        <f t="shared" si="4"/>
        <v>2195.1219512195121</v>
      </c>
      <c r="H17" s="14">
        <f t="shared" si="5"/>
        <v>365.85365853658533</v>
      </c>
    </row>
    <row r="18" spans="1:8" s="10" customFormat="1" ht="17.45" customHeight="1">
      <c r="A18" s="42" t="s">
        <v>18</v>
      </c>
      <c r="B18" s="14">
        <v>28620</v>
      </c>
      <c r="C18" s="14">
        <f t="shared" si="0"/>
        <v>349.02439024390242</v>
      </c>
      <c r="D18" s="14">
        <f t="shared" si="1"/>
        <v>523.53658536585363</v>
      </c>
      <c r="E18" s="14">
        <f t="shared" si="2"/>
        <v>698.04878048780483</v>
      </c>
      <c r="F18" s="14">
        <f t="shared" si="3"/>
        <v>872.56097560975604</v>
      </c>
      <c r="G18" s="14">
        <f t="shared" si="4"/>
        <v>1047.0731707317073</v>
      </c>
      <c r="H18" s="14">
        <f t="shared" si="5"/>
        <v>174.51219512195121</v>
      </c>
    </row>
    <row r="19" spans="1:8" s="10" customFormat="1" ht="17.45" customHeight="1">
      <c r="A19" s="44" t="s">
        <v>17</v>
      </c>
      <c r="B19" s="31">
        <f t="shared" ref="B19:H19" si="6">SUM(B2:B18)</f>
        <v>957061.54</v>
      </c>
      <c r="C19" s="32">
        <f t="shared" si="6"/>
        <v>11671.482195121953</v>
      </c>
      <c r="D19" s="31">
        <f t="shared" si="6"/>
        <v>17507.223292682931</v>
      </c>
      <c r="E19" s="31">
        <f t="shared" si="6"/>
        <v>23342.964390243906</v>
      </c>
      <c r="F19" s="31">
        <f t="shared" si="6"/>
        <v>29178.705487804877</v>
      </c>
      <c r="G19" s="31">
        <f t="shared" si="6"/>
        <v>35014.446585365862</v>
      </c>
      <c r="H19" s="31">
        <f t="shared" si="6"/>
        <v>5835.7410975609764</v>
      </c>
    </row>
    <row r="20" spans="1:8" s="8" customFormat="1">
      <c r="B20" s="13"/>
      <c r="C20" s="15"/>
      <c r="D20" s="13"/>
      <c r="E20" s="13"/>
      <c r="F20" s="13"/>
      <c r="G20" s="13"/>
      <c r="H20" s="13"/>
    </row>
    <row r="22" spans="1:8">
      <c r="A22" t="s">
        <v>19</v>
      </c>
      <c r="E22" s="18"/>
    </row>
    <row r="23" spans="1:8">
      <c r="A23" t="s">
        <v>29</v>
      </c>
    </row>
    <row r="24" spans="1:8">
      <c r="A24" t="s">
        <v>20</v>
      </c>
    </row>
    <row r="25" spans="1:8">
      <c r="A25" s="50"/>
      <c r="B25" s="52"/>
      <c r="C25" s="16"/>
      <c r="D25" s="52"/>
    </row>
    <row r="26" spans="1:8">
      <c r="A26" s="51"/>
      <c r="B26" s="52"/>
      <c r="C26" s="17"/>
      <c r="D26" s="52"/>
    </row>
    <row r="27" spans="1:8" ht="18">
      <c r="A27" s="53"/>
      <c r="B27" s="54"/>
      <c r="C27" s="36"/>
      <c r="D27" s="55"/>
    </row>
    <row r="28" spans="1:8" ht="18">
      <c r="A28" s="53"/>
      <c r="B28" s="54"/>
      <c r="C28" s="38"/>
      <c r="D28" s="55"/>
    </row>
    <row r="29" spans="1:8" ht="18">
      <c r="A29" s="53"/>
      <c r="B29" s="56"/>
      <c r="C29" s="40"/>
      <c r="D29" s="55"/>
    </row>
    <row r="30" spans="1:8" ht="18">
      <c r="A30" s="53"/>
      <c r="B30" s="56"/>
      <c r="C30" s="40"/>
      <c r="D30" s="55"/>
    </row>
    <row r="31" spans="1:8" ht="18">
      <c r="A31" s="34"/>
      <c r="B31" s="39"/>
      <c r="C31" s="40"/>
      <c r="D31" s="39"/>
      <c r="E31" s="21"/>
      <c r="F31" s="21"/>
      <c r="G31" s="22"/>
    </row>
    <row r="32" spans="1:8">
      <c r="B32" s="19"/>
      <c r="C32" s="23"/>
      <c r="D32" s="24"/>
      <c r="E32" s="25"/>
      <c r="F32" s="21"/>
      <c r="G32" s="24"/>
    </row>
    <row r="33" spans="2:7">
      <c r="B33" s="19"/>
      <c r="C33" s="26"/>
      <c r="D33" s="24"/>
      <c r="E33" s="25"/>
      <c r="F33" s="21"/>
      <c r="G33" s="24"/>
    </row>
    <row r="34" spans="2:7">
      <c r="B34" s="19"/>
      <c r="C34" s="26"/>
      <c r="D34" s="24"/>
      <c r="E34" s="25"/>
      <c r="F34" s="21"/>
      <c r="G34" s="24"/>
    </row>
    <row r="35" spans="2:7">
      <c r="B35" s="19"/>
      <c r="C35" s="26"/>
      <c r="D35" s="24"/>
      <c r="E35" s="25"/>
      <c r="F35" s="21"/>
      <c r="G35" s="24"/>
    </row>
    <row r="36" spans="2:7">
      <c r="B36" s="19"/>
      <c r="C36" s="26"/>
      <c r="D36" s="24"/>
      <c r="E36" s="25"/>
      <c r="F36" s="21"/>
      <c r="G36" s="24"/>
    </row>
    <row r="37" spans="2:7">
      <c r="B37" s="19"/>
      <c r="C37" s="26"/>
      <c r="D37" s="24"/>
      <c r="E37" s="25"/>
      <c r="F37" s="21"/>
      <c r="G37" s="24"/>
    </row>
    <row r="38" spans="2:7">
      <c r="B38" s="19"/>
      <c r="C38" s="26"/>
      <c r="D38" s="24"/>
      <c r="E38" s="21"/>
      <c r="F38" s="21"/>
    </row>
    <row r="39" spans="2:7">
      <c r="B39" s="19"/>
      <c r="C39" s="26"/>
      <c r="D39" s="24"/>
    </row>
    <row r="40" spans="2:7">
      <c r="B40" s="18"/>
      <c r="C40" s="27"/>
      <c r="D40" s="24"/>
    </row>
    <row r="41" spans="2:7">
      <c r="C41" s="27"/>
      <c r="D41" s="24"/>
    </row>
    <row r="42" spans="2:7">
      <c r="C42" s="27"/>
      <c r="D42" s="24"/>
    </row>
    <row r="43" spans="2:7">
      <c r="C43" s="27"/>
      <c r="D43" s="28"/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A28" sqref="A28"/>
    </sheetView>
  </sheetViews>
  <sheetFormatPr defaultRowHeight="12.75"/>
  <cols>
    <col min="1" max="1" width="54.28515625" customWidth="1"/>
    <col min="2" max="2" width="16.140625" style="13" bestFit="1" customWidth="1"/>
    <col min="3" max="3" width="12.28515625" style="15" customWidth="1"/>
    <col min="4" max="8" width="10.85546875" style="13" bestFit="1" customWidth="1"/>
    <col min="9" max="9" width="17.140625" style="13" customWidth="1"/>
  </cols>
  <sheetData>
    <row r="1" spans="1:9" s="10" customFormat="1" ht="57" customHeight="1">
      <c r="A1" s="9" t="s">
        <v>0</v>
      </c>
      <c r="B1" s="11" t="s">
        <v>30</v>
      </c>
      <c r="C1" s="12" t="s">
        <v>22</v>
      </c>
      <c r="D1" s="12" t="s">
        <v>23</v>
      </c>
      <c r="E1" s="12" t="s">
        <v>24</v>
      </c>
      <c r="F1" s="12" t="s">
        <v>25</v>
      </c>
      <c r="G1" s="12" t="s">
        <v>26</v>
      </c>
      <c r="H1" s="12" t="s">
        <v>27</v>
      </c>
      <c r="I1" s="12" t="s">
        <v>28</v>
      </c>
    </row>
    <row r="2" spans="1:9" s="10" customFormat="1" ht="17.45" customHeight="1">
      <c r="A2" s="45" t="s">
        <v>1</v>
      </c>
      <c r="B2" s="14">
        <v>39540</v>
      </c>
      <c r="C2" s="14">
        <f>SUM(B2/503)</f>
        <v>78.608349900596423</v>
      </c>
      <c r="D2" s="14">
        <f>SUM(C2)</f>
        <v>78.608349900596423</v>
      </c>
      <c r="E2" s="14">
        <f>SUM(C2*2)</f>
        <v>157.21669980119285</v>
      </c>
      <c r="F2" s="14">
        <f>SUM(C2*3)</f>
        <v>235.82504970178928</v>
      </c>
      <c r="G2" s="14">
        <f>SUM(C2*4)</f>
        <v>314.43339960238569</v>
      </c>
      <c r="H2" s="14">
        <f>SUM(C2*5)</f>
        <v>393.0417495029821</v>
      </c>
      <c r="I2" s="14">
        <f>SUM(C2/3)</f>
        <v>26.202783300198806</v>
      </c>
    </row>
    <row r="3" spans="1:9" s="10" customFormat="1" ht="17.45" customHeight="1">
      <c r="A3" s="46" t="s">
        <v>2</v>
      </c>
      <c r="B3" s="14">
        <v>16000</v>
      </c>
      <c r="C3" s="29">
        <f>SUM(B3/62)</f>
        <v>258.06451612903226</v>
      </c>
      <c r="D3" s="14">
        <f t="shared" ref="D3:E18" si="0">SUM(C3)</f>
        <v>258.06451612903226</v>
      </c>
      <c r="E3" s="14">
        <f t="shared" ref="E3:E12" si="1">SUM(C3)</f>
        <v>258.06451612903226</v>
      </c>
      <c r="F3" s="14">
        <f>SUM(C3)</f>
        <v>258.06451612903226</v>
      </c>
      <c r="G3" s="14">
        <f>SUM(C3)</f>
        <v>258.06451612903226</v>
      </c>
      <c r="H3" s="14">
        <f>SUM(C3)</f>
        <v>258.06451612903226</v>
      </c>
      <c r="I3" s="14">
        <f>SUM(C3)</f>
        <v>258.06451612903226</v>
      </c>
    </row>
    <row r="4" spans="1:9" s="10" customFormat="1" ht="17.45" customHeight="1">
      <c r="A4" s="46" t="s">
        <v>15</v>
      </c>
      <c r="B4" s="14">
        <v>3000</v>
      </c>
      <c r="C4" s="29">
        <f t="shared" ref="C4:C12" si="2">SUM(B4/62)</f>
        <v>48.387096774193552</v>
      </c>
      <c r="D4" s="14">
        <f t="shared" si="0"/>
        <v>48.387096774193552</v>
      </c>
      <c r="E4" s="14">
        <f t="shared" si="1"/>
        <v>48.387096774193552</v>
      </c>
      <c r="F4" s="14">
        <f t="shared" ref="F4:F12" si="3">SUM(C4)</f>
        <v>48.387096774193552</v>
      </c>
      <c r="G4" s="14">
        <f t="shared" ref="G4:G12" si="4">SUM(C4)</f>
        <v>48.387096774193552</v>
      </c>
      <c r="H4" s="14">
        <f t="shared" ref="H4:H12" si="5">SUM(C4)</f>
        <v>48.387096774193552</v>
      </c>
      <c r="I4" s="14">
        <f t="shared" ref="I4:I12" si="6">SUM(C4)</f>
        <v>48.387096774193552</v>
      </c>
    </row>
    <row r="5" spans="1:9" s="10" customFormat="1" ht="17.45" customHeight="1">
      <c r="A5" s="46" t="s">
        <v>14</v>
      </c>
      <c r="B5" s="14">
        <v>0</v>
      </c>
      <c r="C5" s="29">
        <f t="shared" si="2"/>
        <v>0</v>
      </c>
      <c r="D5" s="14">
        <f t="shared" si="0"/>
        <v>0</v>
      </c>
      <c r="E5" s="14">
        <f t="shared" si="1"/>
        <v>0</v>
      </c>
      <c r="F5" s="14">
        <f t="shared" si="3"/>
        <v>0</v>
      </c>
      <c r="G5" s="14">
        <f t="shared" si="4"/>
        <v>0</v>
      </c>
      <c r="H5" s="14">
        <f t="shared" si="5"/>
        <v>0</v>
      </c>
      <c r="I5" s="14">
        <f t="shared" si="6"/>
        <v>0</v>
      </c>
    </row>
    <row r="6" spans="1:9" s="10" customFormat="1" ht="17.45" customHeight="1">
      <c r="A6" s="46" t="s">
        <v>9</v>
      </c>
      <c r="B6" s="14">
        <v>0</v>
      </c>
      <c r="C6" s="29">
        <f t="shared" si="2"/>
        <v>0</v>
      </c>
      <c r="D6" s="14">
        <f t="shared" si="0"/>
        <v>0</v>
      </c>
      <c r="E6" s="14">
        <f t="shared" si="1"/>
        <v>0</v>
      </c>
      <c r="F6" s="14">
        <f t="shared" si="3"/>
        <v>0</v>
      </c>
      <c r="G6" s="14">
        <f t="shared" si="4"/>
        <v>0</v>
      </c>
      <c r="H6" s="14">
        <f t="shared" si="5"/>
        <v>0</v>
      </c>
      <c r="I6" s="14">
        <f t="shared" si="6"/>
        <v>0</v>
      </c>
    </row>
    <row r="7" spans="1:9" s="10" customFormat="1" ht="17.45" customHeight="1">
      <c r="A7" s="46" t="s">
        <v>10</v>
      </c>
      <c r="B7" s="14">
        <v>88000</v>
      </c>
      <c r="C7" s="29">
        <f t="shared" si="2"/>
        <v>1419.3548387096773</v>
      </c>
      <c r="D7" s="14">
        <f t="shared" si="0"/>
        <v>1419.3548387096773</v>
      </c>
      <c r="E7" s="14">
        <f t="shared" si="1"/>
        <v>1419.3548387096773</v>
      </c>
      <c r="F7" s="14">
        <f t="shared" si="3"/>
        <v>1419.3548387096773</v>
      </c>
      <c r="G7" s="14">
        <f t="shared" si="4"/>
        <v>1419.3548387096773</v>
      </c>
      <c r="H7" s="14">
        <f t="shared" si="5"/>
        <v>1419.3548387096773</v>
      </c>
      <c r="I7" s="14">
        <f t="shared" si="6"/>
        <v>1419.3548387096773</v>
      </c>
    </row>
    <row r="8" spans="1:9" s="10" customFormat="1" ht="17.45" customHeight="1">
      <c r="A8" s="46" t="s">
        <v>3</v>
      </c>
      <c r="B8" s="14">
        <v>65000</v>
      </c>
      <c r="C8" s="29">
        <f t="shared" si="2"/>
        <v>1048.3870967741937</v>
      </c>
      <c r="D8" s="14">
        <f t="shared" si="0"/>
        <v>1048.3870967741937</v>
      </c>
      <c r="E8" s="14">
        <f t="shared" si="1"/>
        <v>1048.3870967741937</v>
      </c>
      <c r="F8" s="14">
        <f t="shared" si="3"/>
        <v>1048.3870967741937</v>
      </c>
      <c r="G8" s="14">
        <f t="shared" si="4"/>
        <v>1048.3870967741937</v>
      </c>
      <c r="H8" s="14">
        <f t="shared" si="5"/>
        <v>1048.3870967741937</v>
      </c>
      <c r="I8" s="14">
        <f t="shared" si="6"/>
        <v>1048.3870967741937</v>
      </c>
    </row>
    <row r="9" spans="1:9" s="10" customFormat="1" ht="17.45" customHeight="1">
      <c r="A9" s="46" t="s">
        <v>8</v>
      </c>
      <c r="B9" s="14">
        <v>6245</v>
      </c>
      <c r="C9" s="29">
        <f t="shared" si="2"/>
        <v>100.7258064516129</v>
      </c>
      <c r="D9" s="14">
        <f t="shared" si="0"/>
        <v>100.7258064516129</v>
      </c>
      <c r="E9" s="14">
        <f t="shared" si="1"/>
        <v>100.7258064516129</v>
      </c>
      <c r="F9" s="14">
        <f t="shared" si="3"/>
        <v>100.7258064516129</v>
      </c>
      <c r="G9" s="14">
        <f t="shared" si="4"/>
        <v>100.7258064516129</v>
      </c>
      <c r="H9" s="14">
        <f t="shared" si="5"/>
        <v>100.7258064516129</v>
      </c>
      <c r="I9" s="14">
        <f t="shared" si="6"/>
        <v>100.7258064516129</v>
      </c>
    </row>
    <row r="10" spans="1:9" s="10" customFormat="1" ht="17.45" customHeight="1">
      <c r="A10" s="47" t="s">
        <v>16</v>
      </c>
      <c r="B10" s="14">
        <v>45000</v>
      </c>
      <c r="C10" s="29">
        <f t="shared" si="2"/>
        <v>725.80645161290317</v>
      </c>
      <c r="D10" s="14">
        <f t="shared" si="0"/>
        <v>725.80645161290317</v>
      </c>
      <c r="E10" s="14">
        <f t="shared" si="1"/>
        <v>725.80645161290317</v>
      </c>
      <c r="F10" s="14">
        <f t="shared" si="3"/>
        <v>725.80645161290317</v>
      </c>
      <c r="G10" s="14">
        <f t="shared" si="4"/>
        <v>725.80645161290317</v>
      </c>
      <c r="H10" s="14">
        <f t="shared" si="5"/>
        <v>725.80645161290317</v>
      </c>
      <c r="I10" s="14">
        <f t="shared" si="6"/>
        <v>725.80645161290317</v>
      </c>
    </row>
    <row r="11" spans="1:9" s="10" customFormat="1" ht="17.45" customHeight="1">
      <c r="A11" s="47" t="s">
        <v>12</v>
      </c>
      <c r="B11" s="14">
        <v>254400</v>
      </c>
      <c r="C11" s="29">
        <f t="shared" si="2"/>
        <v>4103.2258064516127</v>
      </c>
      <c r="D11" s="14">
        <f t="shared" si="0"/>
        <v>4103.2258064516127</v>
      </c>
      <c r="E11" s="14">
        <f t="shared" si="1"/>
        <v>4103.2258064516127</v>
      </c>
      <c r="F11" s="14">
        <f t="shared" si="3"/>
        <v>4103.2258064516127</v>
      </c>
      <c r="G11" s="14">
        <f t="shared" si="4"/>
        <v>4103.2258064516127</v>
      </c>
      <c r="H11" s="14">
        <f t="shared" si="5"/>
        <v>4103.2258064516127</v>
      </c>
      <c r="I11" s="14">
        <f t="shared" si="6"/>
        <v>4103.2258064516127</v>
      </c>
    </row>
    <row r="12" spans="1:9" s="10" customFormat="1" ht="17.45" customHeight="1">
      <c r="A12" s="47" t="s">
        <v>4</v>
      </c>
      <c r="B12" s="14">
        <v>31800</v>
      </c>
      <c r="C12" s="29">
        <f t="shared" si="2"/>
        <v>512.90322580645159</v>
      </c>
      <c r="D12" s="14">
        <f t="shared" si="0"/>
        <v>512.90322580645159</v>
      </c>
      <c r="E12" s="14">
        <f t="shared" si="1"/>
        <v>512.90322580645159</v>
      </c>
      <c r="F12" s="14">
        <f t="shared" si="3"/>
        <v>512.90322580645159</v>
      </c>
      <c r="G12" s="14">
        <f t="shared" si="4"/>
        <v>512.90322580645159</v>
      </c>
      <c r="H12" s="14">
        <f t="shared" si="5"/>
        <v>512.90322580645159</v>
      </c>
      <c r="I12" s="14">
        <f t="shared" si="6"/>
        <v>512.90322580645159</v>
      </c>
    </row>
    <row r="13" spans="1:9" s="10" customFormat="1" ht="17.45" customHeight="1">
      <c r="A13" s="46" t="s">
        <v>11</v>
      </c>
      <c r="B13" s="14">
        <v>26700</v>
      </c>
      <c r="C13" s="29">
        <f>SUM(B13/62)</f>
        <v>430.64516129032256</v>
      </c>
      <c r="D13" s="14">
        <f t="shared" si="0"/>
        <v>430.64516129032256</v>
      </c>
      <c r="E13" s="14">
        <f t="shared" si="0"/>
        <v>430.64516129032256</v>
      </c>
      <c r="F13" s="14">
        <f t="shared" ref="F13:H17" si="7">SUM(E13)</f>
        <v>430.64516129032256</v>
      </c>
      <c r="G13" s="14">
        <f t="shared" si="7"/>
        <v>430.64516129032256</v>
      </c>
      <c r="H13" s="14">
        <f t="shared" si="7"/>
        <v>430.64516129032256</v>
      </c>
      <c r="I13" s="14">
        <f>SUM(C13/3)</f>
        <v>143.54838709677418</v>
      </c>
    </row>
    <row r="14" spans="1:9" s="10" customFormat="1" ht="17.45" customHeight="1">
      <c r="A14" s="46" t="s">
        <v>5</v>
      </c>
      <c r="B14" s="14">
        <v>51940</v>
      </c>
      <c r="C14" s="29">
        <f>SUM(B14/62)</f>
        <v>837.74193548387098</v>
      </c>
      <c r="D14" s="14">
        <f t="shared" si="0"/>
        <v>837.74193548387098</v>
      </c>
      <c r="E14" s="14">
        <f t="shared" si="0"/>
        <v>837.74193548387098</v>
      </c>
      <c r="F14" s="14">
        <f t="shared" si="7"/>
        <v>837.74193548387098</v>
      </c>
      <c r="G14" s="14">
        <f t="shared" si="7"/>
        <v>837.74193548387098</v>
      </c>
      <c r="H14" s="14">
        <f t="shared" si="7"/>
        <v>837.74193548387098</v>
      </c>
      <c r="I14" s="14">
        <f>SUM(C14/3)</f>
        <v>279.24731182795699</v>
      </c>
    </row>
    <row r="15" spans="1:9" s="10" customFormat="1" ht="17.45" customHeight="1">
      <c r="A15" s="46" t="s">
        <v>6</v>
      </c>
      <c r="B15" s="14">
        <v>224916.54</v>
      </c>
      <c r="C15" s="29">
        <f>SUM(B15/62)</f>
        <v>3627.6861290322581</v>
      </c>
      <c r="D15" s="14">
        <f t="shared" si="0"/>
        <v>3627.6861290322581</v>
      </c>
      <c r="E15" s="14">
        <f t="shared" si="0"/>
        <v>3627.6861290322581</v>
      </c>
      <c r="F15" s="14">
        <f t="shared" si="7"/>
        <v>3627.6861290322581</v>
      </c>
      <c r="G15" s="14">
        <f t="shared" si="7"/>
        <v>3627.6861290322581</v>
      </c>
      <c r="H15" s="14">
        <f t="shared" si="7"/>
        <v>3627.6861290322581</v>
      </c>
      <c r="I15" s="14">
        <f>SUM(C15/3)</f>
        <v>1209.2287096774194</v>
      </c>
    </row>
    <row r="16" spans="1:9" s="10" customFormat="1" ht="17.45" customHeight="1">
      <c r="A16" s="46" t="s">
        <v>7</v>
      </c>
      <c r="B16" s="14">
        <v>15900</v>
      </c>
      <c r="C16" s="29">
        <f>SUM(B16/622)</f>
        <v>25.562700964630224</v>
      </c>
      <c r="D16" s="29">
        <f>SUM(C16)</f>
        <v>25.562700964630224</v>
      </c>
      <c r="E16" s="29">
        <f t="shared" si="0"/>
        <v>25.562700964630224</v>
      </c>
      <c r="F16" s="29">
        <f t="shared" si="7"/>
        <v>25.562700964630224</v>
      </c>
      <c r="G16" s="29">
        <f t="shared" si="7"/>
        <v>25.562700964630224</v>
      </c>
      <c r="H16" s="29">
        <f t="shared" si="7"/>
        <v>25.562700964630224</v>
      </c>
      <c r="I16" s="14">
        <f>SUM(C16/3)</f>
        <v>8.520900321543408</v>
      </c>
    </row>
    <row r="17" spans="1:9" s="10" customFormat="1" ht="29.25" customHeight="1">
      <c r="A17" s="48" t="s">
        <v>13</v>
      </c>
      <c r="B17" s="14">
        <v>60000</v>
      </c>
      <c r="C17" s="29">
        <f>SUM(B17/62)</f>
        <v>967.74193548387098</v>
      </c>
      <c r="D17" s="29">
        <f>SUM(C17)</f>
        <v>967.74193548387098</v>
      </c>
      <c r="E17" s="29">
        <f t="shared" si="0"/>
        <v>967.74193548387098</v>
      </c>
      <c r="F17" s="29">
        <f t="shared" si="7"/>
        <v>967.74193548387098</v>
      </c>
      <c r="G17" s="29">
        <f t="shared" si="7"/>
        <v>967.74193548387098</v>
      </c>
      <c r="H17" s="29">
        <f t="shared" si="7"/>
        <v>967.74193548387098</v>
      </c>
      <c r="I17" s="14">
        <f>SUM(C17)</f>
        <v>967.74193548387098</v>
      </c>
    </row>
    <row r="18" spans="1:9" s="10" customFormat="1" ht="17.45" customHeight="1">
      <c r="A18" s="47" t="s">
        <v>18</v>
      </c>
      <c r="B18" s="14">
        <v>28620</v>
      </c>
      <c r="C18" s="29">
        <f>SUM(B18/82)</f>
        <v>349.02439024390242</v>
      </c>
      <c r="D18" s="14">
        <f t="shared" si="0"/>
        <v>349.02439024390242</v>
      </c>
      <c r="E18" s="14">
        <f>SUM(C18)</f>
        <v>349.02439024390242</v>
      </c>
      <c r="F18" s="14">
        <f>SUM(C18)</f>
        <v>349.02439024390242</v>
      </c>
      <c r="G18" s="14">
        <f>SUM(C18)</f>
        <v>349.02439024390242</v>
      </c>
      <c r="H18" s="14">
        <f>SUM(C18)</f>
        <v>349.02439024390242</v>
      </c>
      <c r="I18" s="14">
        <f>SUM(C18/3)</f>
        <v>116.34146341463413</v>
      </c>
    </row>
    <row r="19" spans="1:9" s="10" customFormat="1" ht="17.45" customHeight="1">
      <c r="A19" s="44" t="s">
        <v>17</v>
      </c>
      <c r="B19" s="31">
        <f>SUM(B2:B18)</f>
        <v>957061.54</v>
      </c>
      <c r="C19" s="32">
        <f t="shared" ref="C19:I19" si="8">SUM(C2:C18)</f>
        <v>14533.865441109127</v>
      </c>
      <c r="D19" s="31">
        <f t="shared" si="8"/>
        <v>14533.865441109127</v>
      </c>
      <c r="E19" s="31">
        <f t="shared" si="8"/>
        <v>14612.473791009725</v>
      </c>
      <c r="F19" s="31">
        <f t="shared" si="8"/>
        <v>14691.082140910319</v>
      </c>
      <c r="G19" s="31">
        <f t="shared" si="8"/>
        <v>14769.690490810917</v>
      </c>
      <c r="H19" s="31">
        <f t="shared" si="8"/>
        <v>14848.298840711515</v>
      </c>
      <c r="I19" s="31">
        <f t="shared" si="8"/>
        <v>10967.686329832077</v>
      </c>
    </row>
    <row r="20" spans="1:9" s="8" customFormat="1">
      <c r="B20" s="13"/>
      <c r="C20" s="15"/>
      <c r="D20" s="13"/>
      <c r="E20" s="13"/>
      <c r="F20" s="13"/>
      <c r="G20" s="13"/>
      <c r="H20" s="13"/>
      <c r="I20" s="13"/>
    </row>
    <row r="21" spans="1:9">
      <c r="C21" s="49"/>
      <c r="E21" s="18"/>
      <c r="F21" s="18"/>
    </row>
    <row r="22" spans="1:9">
      <c r="A22" t="s">
        <v>19</v>
      </c>
      <c r="E22" s="18"/>
    </row>
    <row r="23" spans="1:9">
      <c r="A23" t="s">
        <v>29</v>
      </c>
    </row>
    <row r="24" spans="1:9">
      <c r="A24" t="s">
        <v>20</v>
      </c>
    </row>
    <row r="25" spans="1:9">
      <c r="A25" s="45" t="s">
        <v>43</v>
      </c>
      <c r="C25" s="16"/>
    </row>
    <row r="26" spans="1:9">
      <c r="A26" s="2" t="s">
        <v>31</v>
      </c>
      <c r="C26" s="17"/>
    </row>
    <row r="27" spans="1:9">
      <c r="A27" t="s">
        <v>44</v>
      </c>
      <c r="B27" s="18"/>
      <c r="C27" s="17"/>
      <c r="E27" s="18"/>
    </row>
    <row r="28" spans="1:9">
      <c r="B28" s="18"/>
      <c r="C28" s="16"/>
      <c r="E28" s="18"/>
    </row>
    <row r="29" spans="1:9">
      <c r="B29" s="19"/>
      <c r="C29" s="20"/>
      <c r="D29" s="19"/>
    </row>
    <row r="30" spans="1:9">
      <c r="B30" s="19"/>
      <c r="C30" s="20"/>
      <c r="D30" s="19"/>
    </row>
    <row r="31" spans="1:9" ht="15">
      <c r="B31" s="19"/>
      <c r="C31" s="20"/>
      <c r="D31" s="19"/>
      <c r="E31" s="21"/>
      <c r="F31" s="21"/>
      <c r="G31" s="22"/>
    </row>
    <row r="32" spans="1:9">
      <c r="B32" s="19"/>
      <c r="C32" s="23"/>
      <c r="D32" s="24"/>
      <c r="E32" s="25"/>
      <c r="F32" s="21"/>
      <c r="G32" s="24"/>
    </row>
    <row r="33" spans="2:7">
      <c r="B33" s="19"/>
      <c r="C33" s="26"/>
      <c r="D33" s="24"/>
      <c r="E33" s="25"/>
      <c r="F33" s="21"/>
      <c r="G33" s="24"/>
    </row>
    <row r="34" spans="2:7">
      <c r="B34" s="19"/>
      <c r="C34" s="26"/>
      <c r="D34" s="24"/>
      <c r="E34" s="25"/>
      <c r="F34" s="21"/>
      <c r="G34" s="24"/>
    </row>
    <row r="35" spans="2:7">
      <c r="B35" s="19"/>
      <c r="C35" s="26"/>
      <c r="D35" s="24"/>
      <c r="E35" s="25"/>
      <c r="F35" s="21"/>
      <c r="G35" s="24"/>
    </row>
    <row r="36" spans="2:7">
      <c r="B36" s="19"/>
      <c r="C36" s="26"/>
      <c r="D36" s="24"/>
      <c r="E36" s="25"/>
      <c r="F36" s="21"/>
      <c r="G36" s="24"/>
    </row>
    <row r="37" spans="2:7">
      <c r="B37" s="19"/>
      <c r="C37" s="26"/>
      <c r="D37" s="24"/>
      <c r="E37" s="25"/>
      <c r="F37" s="21"/>
      <c r="G37" s="24"/>
    </row>
    <row r="38" spans="2:7">
      <c r="B38" s="19"/>
      <c r="C38" s="26"/>
      <c r="D38" s="24"/>
      <c r="E38" s="21"/>
      <c r="F38" s="21"/>
    </row>
    <row r="39" spans="2:7">
      <c r="B39" s="19"/>
      <c r="C39" s="26"/>
      <c r="D39" s="24"/>
    </row>
    <row r="40" spans="2:7">
      <c r="B40" s="18"/>
      <c r="C40" s="27"/>
      <c r="D40" s="24"/>
    </row>
    <row r="41" spans="2:7">
      <c r="C41" s="27"/>
      <c r="D41" s="24"/>
    </row>
    <row r="42" spans="2:7">
      <c r="C42" s="27"/>
      <c r="D42" s="24"/>
    </row>
    <row r="43" spans="2:7">
      <c r="C43" s="27"/>
      <c r="D43" s="28"/>
    </row>
  </sheetData>
  <phoneticPr fontId="2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расчет по решению собрания</vt:lpstr>
      <vt:lpstr>по собственникам</vt:lpstr>
      <vt:lpstr>по участкам</vt:lpstr>
      <vt:lpstr>по соткам</vt:lpstr>
      <vt:lpstr>коэфффициент</vt:lpstr>
      <vt:lpstr>комби 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</dc:creator>
  <cp:lastModifiedBy>Оксана</cp:lastModifiedBy>
  <cp:lastPrinted>2022-12-08T13:03:45Z</cp:lastPrinted>
  <dcterms:created xsi:type="dcterms:W3CDTF">2020-07-05T07:33:29Z</dcterms:created>
  <dcterms:modified xsi:type="dcterms:W3CDTF">2023-06-28T04:20:23Z</dcterms:modified>
</cp:coreProperties>
</file>